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3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'bilanca'!$A$1:$G$24</definedName>
    <definedName name="_xlnm.Print_Area" localSheetId="4">'posebni dio'!$A$1:$E$119</definedName>
    <definedName name="_xlnm.Print_Area" localSheetId="1">'prihodi'!$A$1:$H$39</definedName>
    <definedName name="_xlnm.Print_Area" localSheetId="3">'račun financiranja'!$A$1:$H$39</definedName>
    <definedName name="_xlnm.Print_Area" localSheetId="2">'rashodi-opći dio'!$A$1:$H$70</definedName>
  </definedNames>
  <calcPr fullCalcOnLoad="1"/>
</workbook>
</file>

<file path=xl/sharedStrings.xml><?xml version="1.0" encoding="utf-8"?>
<sst xmlns="http://schemas.openxmlformats.org/spreadsheetml/2006/main" count="352" uniqueCount="179">
  <si>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</si>
  <si>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</si>
  <si>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</si>
  <si>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</si>
  <si>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</si>
  <si>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</si>
  <si>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</si>
  <si>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</si>
  <si>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</si>
  <si>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</si>
  <si>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</si>
  <si>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</si>
  <si>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</si>
  <si>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</si>
  <si>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</si>
  <si>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</si>
  <si>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</si>
  <si>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</si>
  <si>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</si>
  <si>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</si>
  <si>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</si>
  <si>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</si>
  <si>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</si>
  <si>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</si>
  <si>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</si>
  <si>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</si>
  <si>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</si>
  <si>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</si>
  <si>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</si>
  <si>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</si>
  <si>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</si>
  <si>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</si>
  <si>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</si>
  <si>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</si>
  <si>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</si>
  <si>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</si>
  <si>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</si>
  <si>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</si>
  <si>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</si>
  <si>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</si>
  <si>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</si>
  <si>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</si>
  <si>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</si>
  <si>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</si>
  <si>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</si>
  <si>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</si>
  <si>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</si>
  <si>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</si>
  <si>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</si>
  <si>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</si>
  <si>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</si>
  <si>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</si>
  <si>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</si>
  <si>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</si>
  <si>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</si>
  <si>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</si>
  <si>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</si>
  <si>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</si>
  <si>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</si>
  <si>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</si>
  <si>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</si>
  <si>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</si>
  <si>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</si>
  <si>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</si>
  <si>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</si>
  <si>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</si>
  <si>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</si>
  <si>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</si>
  <si>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</si>
  <si>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</si>
  <si>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</si>
  <si>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</si>
  <si>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</si>
  <si>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</si>
  <si>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</si>
  <si>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</si>
  <si>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</si>
  <si>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</si>
  <si>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</si>
  <si>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</si>
  <si>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</si>
  <si>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</si>
  <si>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</si>
  <si>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</si>
  <si>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</si>
  <si>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</si>
  <si>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</si>
  <si>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</si>
  <si>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</si>
  <si>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</si>
  <si>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</si>
  <si>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</si>
  <si>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</si>
  <si>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</si>
  <si>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</si>
  <si>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</si>
  <si>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</si>
  <si>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</si>
  <si>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</si>
  <si>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</si>
  <si>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</si>
  <si>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</si>
  <si>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</si>
  <si>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</si>
  <si>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</si>
  <si>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</si>
  <si>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</si>
  <si>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</si>
  <si>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</si>
  <si>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</si>
  <si>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</si>
  <si>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</si>
  <si>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</si>
  <si>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</si>
  <si>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</si>
  <si>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</si>
  <si>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</si>
  <si>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</si>
  <si>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</si>
  <si>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</si>
  <si>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</si>
  <si>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</si>
  <si>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Primici (povrati) glavnice zajmova danih trgovačkim društvima u javnom sektoru</t>
  </si>
  <si>
    <t>Povrat zajmova danih tuzemnim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</si>
  <si>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</si>
  <si>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</si>
  <si>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</si>
  <si>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</si>
  <si>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</si>
  <si>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</si>
  <si>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</si>
  <si>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</si>
  <si>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</si>
  <si>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</si>
  <si>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</si>
  <si>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</si>
  <si>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</si>
  <si>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</si>
  <si>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</si>
  <si>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</si>
  <si>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</si>
  <si>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</si>
  <si>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</si>
  <si>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</si>
  <si>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</si>
  <si>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</si>
  <si>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</si>
  <si>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</si>
  <si>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</si>
  <si>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</si>
  <si>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</si>
  <si>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</si>
  <si>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</si>
  <si>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</si>
  <si>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05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</si>
  <si>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</si>
  <si>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</si>
  <si>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</si>
  <si>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</si>
  <si>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IZVORNI    PLAN 2015.</t>
  </si>
  <si>
    <t>IZVORNI PLAN 2015.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</si>
  <si>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</si>
  <si>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</si>
  <si>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</si>
  <si>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</si>
  <si>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</si>
  <si>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</si>
  <si>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</si>
  <si>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</si>
  <si>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IZVRŠENJE             2014.</t>
  </si>
  <si>
    <t>IZVRŠENJE            2014.</t>
  </si>
  <si>
    <t>Primljeni krediti i zajmovi od kreditnih i ostalih financijskih institucija u javnom sektoru</t>
  </si>
  <si>
    <t>Primljeni zajmovi od trgovačkih društava u javnom sektoru</t>
  </si>
  <si>
    <t>Otplata glavnice primljenih zajmova od trgovačkih društava u javnom sektoru</t>
  </si>
  <si>
    <t>IZVRŠENJE             2015.</t>
  </si>
  <si>
    <t>PRIJENOS DEPOZITA U SLJEDEĆE RAZDOBLJE</t>
  </si>
  <si>
    <t>IZVRŠENJE FINANCIJSKOG PLANA
CENTRA ZA RESTRUKTURIRANJE I PRODAJU
ZA 2015. GODINU</t>
  </si>
  <si>
    <t>Primljeni krediti od kreditnih institucija u javnom sektoru</t>
  </si>
  <si>
    <t>Primljeni krediti od tuzemnih kreditnih financijskih institucija izvan javnog sektora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</si>
</sst>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16"/>
      <color indexed="8"/>
      <name val="Times New Roman"/>
      <family val="1"/>
    </font>
    <font>
      <sz val="16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3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 quotePrefix="1">
      <alignment horizontal="left"/>
    </xf>
    <xf numFmtId="4" fontId="10" fillId="0" borderId="12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2" xfId="0" applyFont="1" applyBorder="1" applyAlignment="1" quotePrefix="1">
      <alignment horizontal="left" vertical="center" wrapText="1"/>
    </xf>
    <xf numFmtId="0" fontId="13" fillId="0" borderId="12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3" fillId="33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 quotePrefix="1">
      <alignment horizontal="lef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6" fillId="0" borderId="0" xfId="51" applyFont="1" applyFill="1" applyBorder="1" applyAlignment="1">
      <alignment horizontal="left" wrapText="1"/>
      <protection/>
    </xf>
    <xf numFmtId="0" fontId="13" fillId="0" borderId="0" xfId="0" applyFont="1" applyBorder="1" applyAlignment="1" quotePrefix="1">
      <alignment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left" vertical="center" wrapText="1"/>
    </xf>
    <xf numFmtId="0" fontId="13" fillId="0" borderId="0" xfId="0" applyFont="1" applyAlignment="1" quotePrefix="1">
      <alignment horizontal="left" vertical="center" wrapText="1"/>
    </xf>
    <xf numFmtId="0" fontId="13" fillId="0" borderId="14" xfId="0" applyFont="1" applyBorder="1" applyAlignment="1" quotePrefix="1">
      <alignment horizontal="left" vertical="center" wrapText="1"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2" xfId="53" applyNumberFormat="1" applyFont="1" applyFill="1" applyBorder="1" applyAlignment="1">
      <alignment horizontal="right" vertical="center" wrapText="1"/>
      <protection/>
    </xf>
    <xf numFmtId="3" fontId="21" fillId="0" borderId="12" xfId="52" applyNumberFormat="1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right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3" fontId="21" fillId="0" borderId="11" xfId="52" applyNumberFormat="1" applyFont="1" applyFill="1" applyBorder="1" applyAlignment="1">
      <alignment horizontal="center" vertical="center" wrapText="1"/>
      <protection/>
    </xf>
    <xf numFmtId="4" fontId="21" fillId="0" borderId="11" xfId="53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 applyProtection="1" quotePrefix="1">
      <alignment horizontal="left"/>
      <protection/>
    </xf>
    <xf numFmtId="0" fontId="22" fillId="0" borderId="15" xfId="0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5" xfId="0" applyFont="1" applyBorder="1" applyAlignment="1" quotePrefix="1">
      <alignment horizontal="center"/>
    </xf>
    <xf numFmtId="0" fontId="22" fillId="0" borderId="15" xfId="0" applyFont="1" applyBorder="1" applyAlignment="1" quotePrefix="1">
      <alignment horizontal="center" vertical="top"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 quotePrefix="1">
      <alignment horizontal="left" vertical="top" wrapText="1"/>
    </xf>
    <xf numFmtId="0" fontId="13" fillId="0" borderId="0" xfId="0" applyFont="1" applyBorder="1" applyAlignment="1" quotePrefix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23" fillId="0" borderId="0" xfId="0" applyNumberFormat="1" applyFont="1" applyFill="1" applyBorder="1" applyAlignment="1" applyProtection="1">
      <alignment wrapText="1"/>
      <protection/>
    </xf>
    <xf numFmtId="2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1" xfId="52" applyNumberFormat="1" applyFont="1" applyFill="1" applyBorder="1" applyAlignment="1">
      <alignment horizontal="center" vertical="center" wrapText="1"/>
      <protection/>
    </xf>
    <xf numFmtId="3" fontId="13" fillId="0" borderId="12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 quotePrefix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3" fontId="16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3" fontId="23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13" fillId="0" borderId="0" xfId="0" applyFont="1" applyAlignment="1" quotePrefix="1">
      <alignment horizontal="left" wrapText="1"/>
    </xf>
    <xf numFmtId="0" fontId="14" fillId="0" borderId="0" xfId="0" applyFont="1" applyAlignment="1" quotePrefix="1">
      <alignment horizontal="left" wrapText="1"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vertical="center" wrapText="1"/>
      <protection/>
    </xf>
    <xf numFmtId="0" fontId="62" fillId="0" borderId="0" xfId="0" applyNumberFormat="1" applyFont="1" applyFill="1" applyBorder="1" applyAlignment="1" applyProtection="1">
      <alignment vertical="center" wrapText="1"/>
      <protection/>
    </xf>
    <xf numFmtId="172" fontId="27" fillId="0" borderId="0" xfId="0" applyNumberFormat="1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33" borderId="12" xfId="0" applyNumberFormat="1" applyFont="1" applyFill="1" applyBorder="1" applyAlignment="1" quotePrefix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33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/>
      <protection/>
    </xf>
    <xf numFmtId="0" fontId="15" fillId="0" borderId="0" xfId="0" applyFont="1" applyBorder="1" applyAlignment="1" quotePrefix="1">
      <alignment horizontal="left" vertical="top" wrapText="1"/>
    </xf>
    <xf numFmtId="0" fontId="8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 quotePrefix="1">
      <alignment horizontal="center" vertical="top" wrapText="1"/>
    </xf>
    <xf numFmtId="3" fontId="13" fillId="0" borderId="12" xfId="52" applyNumberFormat="1" applyFont="1" applyFill="1" applyBorder="1" applyAlignment="1">
      <alignment horizontal="center" vertical="top" wrapText="1"/>
      <protection/>
    </xf>
    <xf numFmtId="4" fontId="13" fillId="0" borderId="12" xfId="53" applyNumberFormat="1" applyFont="1" applyFill="1" applyBorder="1" applyAlignment="1">
      <alignment horizontal="right" vertical="top" wrapText="1"/>
      <protection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 quotePrefix="1">
      <alignment horizontal="center" vertical="top" wrapText="1"/>
    </xf>
    <xf numFmtId="3" fontId="21" fillId="0" borderId="12" xfId="52" applyNumberFormat="1" applyFont="1" applyFill="1" applyBorder="1" applyAlignment="1">
      <alignment horizontal="center" vertical="top" wrapText="1"/>
      <protection/>
    </xf>
    <xf numFmtId="4" fontId="21" fillId="0" borderId="12" xfId="53" applyNumberFormat="1" applyFont="1" applyFill="1" applyBorder="1" applyAlignment="1">
      <alignment horizontal="right" vertical="top" wrapText="1"/>
      <protection/>
    </xf>
    <xf numFmtId="0" fontId="25" fillId="0" borderId="13" xfId="0" applyNumberFormat="1" applyFont="1" applyFill="1" applyBorder="1" applyAlignment="1" applyProtection="1">
      <alignment vertical="top"/>
      <protection/>
    </xf>
    <xf numFmtId="3" fontId="13" fillId="0" borderId="13" xfId="0" applyNumberFormat="1" applyFont="1" applyFill="1" applyBorder="1" applyAlignment="1" applyProtection="1">
      <alignment horizontal="right" vertical="top"/>
      <protection/>
    </xf>
    <xf numFmtId="4" fontId="13" fillId="0" borderId="13" xfId="0" applyNumberFormat="1" applyFont="1" applyFill="1" applyBorder="1" applyAlignment="1" applyProtection="1">
      <alignment horizontal="right" vertical="top"/>
      <protection/>
    </xf>
    <xf numFmtId="2" fontId="13" fillId="0" borderId="13" xfId="0" applyNumberFormat="1" applyFont="1" applyFill="1" applyBorder="1" applyAlignment="1" applyProtection="1">
      <alignment horizontal="right" vertical="top"/>
      <protection/>
    </xf>
    <xf numFmtId="3" fontId="15" fillId="0" borderId="0" xfId="0" applyNumberFormat="1" applyFont="1" applyFill="1" applyBorder="1" applyAlignment="1" applyProtection="1">
      <alignment horizontal="right" vertical="top"/>
      <protection/>
    </xf>
    <xf numFmtId="3" fontId="13" fillId="0" borderId="0" xfId="0" applyNumberFormat="1" applyFont="1" applyFill="1" applyBorder="1" applyAlignment="1" applyProtection="1">
      <alignment horizontal="right"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2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 horizontal="right" vertical="top"/>
      <protection/>
    </xf>
    <xf numFmtId="3" fontId="2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 wrapText="1"/>
      <protection/>
    </xf>
    <xf numFmtId="3" fontId="23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vertical="top" wrapText="1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5" xfId="51"/>
    <cellStyle name="Obično_Polugodišnji-sabor" xfId="52"/>
    <cellStyle name="Obično_prihodi 200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4.7109375" style="182" customWidth="1"/>
    <col min="2" max="2" width="55.57421875" style="2" customWidth="1"/>
    <col min="3" max="3" width="13.00390625" style="2" customWidth="1"/>
    <col min="4" max="4" width="13.28125" style="3" customWidth="1"/>
    <col min="5" max="5" width="13.00390625" style="2" customWidth="1"/>
    <col min="6" max="7" width="8.00390625" style="2" customWidth="1"/>
    <col min="8" max="16384" width="11.421875" style="2" customWidth="1"/>
  </cols>
  <sheetData>
    <row r="1" spans="1:8" ht="22.5" customHeight="1">
      <c r="A1" s="189" t="s">
        <v>176</v>
      </c>
      <c r="B1" s="190"/>
      <c r="C1" s="190"/>
      <c r="D1" s="190"/>
      <c r="E1" s="190"/>
      <c r="F1" s="190"/>
      <c r="G1" s="190"/>
      <c r="H1" s="24"/>
    </row>
    <row r="2" spans="1:8" ht="57" customHeight="1">
      <c r="A2" s="190"/>
      <c r="B2" s="190"/>
      <c r="C2" s="190"/>
      <c r="D2" s="190"/>
      <c r="E2" s="190"/>
      <c r="F2" s="190"/>
      <c r="G2" s="190"/>
      <c r="H2" s="24"/>
    </row>
    <row r="3" spans="1:8" s="5" customFormat="1" ht="24" customHeight="1">
      <c r="A3" s="195" t="s">
        <v>68</v>
      </c>
      <c r="B3" s="196"/>
      <c r="C3" s="196"/>
      <c r="D3" s="196"/>
      <c r="E3" s="196"/>
      <c r="F3" s="196"/>
      <c r="G3" s="196"/>
      <c r="H3" s="23"/>
    </row>
    <row r="4" spans="1:8" ht="24" customHeight="1">
      <c r="A4" s="195" t="s">
        <v>1</v>
      </c>
      <c r="B4" s="196"/>
      <c r="C4" s="196"/>
      <c r="D4" s="196"/>
      <c r="E4" s="196"/>
      <c r="F4" s="196"/>
      <c r="G4" s="196"/>
      <c r="H4" s="23"/>
    </row>
    <row r="5" ht="9" customHeight="1">
      <c r="B5" s="6"/>
    </row>
    <row r="6" spans="1:7" s="1" customFormat="1" ht="27.75" customHeight="1">
      <c r="A6" s="191" t="s">
        <v>144</v>
      </c>
      <c r="B6" s="192"/>
      <c r="C6" s="155" t="s">
        <v>169</v>
      </c>
      <c r="D6" s="155" t="s">
        <v>159</v>
      </c>
      <c r="E6" s="155" t="s">
        <v>174</v>
      </c>
      <c r="F6" s="107" t="s">
        <v>145</v>
      </c>
      <c r="G6" s="107" t="s">
        <v>145</v>
      </c>
    </row>
    <row r="7" spans="1:7" s="1" customFormat="1" ht="12.75" customHeight="1">
      <c r="A7" s="193">
        <v>1</v>
      </c>
      <c r="B7" s="194"/>
      <c r="C7" s="108">
        <v>2</v>
      </c>
      <c r="D7" s="108">
        <v>3</v>
      </c>
      <c r="E7" s="108">
        <v>4</v>
      </c>
      <c r="F7" s="109" t="s">
        <v>146</v>
      </c>
      <c r="G7" s="109" t="s">
        <v>147</v>
      </c>
    </row>
    <row r="8" spans="1:7" ht="22.5" customHeight="1">
      <c r="A8" s="116">
        <v>6</v>
      </c>
      <c r="B8" s="114" t="s">
        <v>20</v>
      </c>
      <c r="C8" s="25">
        <f>prihodi!D5</f>
        <v>87007488</v>
      </c>
      <c r="D8" s="25">
        <f>prihodi!E5</f>
        <v>80960000</v>
      </c>
      <c r="E8" s="25">
        <f>prihodi!F5</f>
        <v>71836263.67</v>
      </c>
      <c r="F8" s="111">
        <f>E8/C8*100</f>
        <v>82.5633118726517</v>
      </c>
      <c r="G8" s="26">
        <f>E8/D8*100</f>
        <v>88.73056283349803</v>
      </c>
    </row>
    <row r="9" spans="1:7" ht="22.5" customHeight="1">
      <c r="A9" s="116">
        <v>7</v>
      </c>
      <c r="B9" s="27" t="s">
        <v>30</v>
      </c>
      <c r="C9" s="25">
        <f>prihodi!D32</f>
        <v>2737768</v>
      </c>
      <c r="D9" s="25">
        <f>prihodi!E32</f>
        <v>1000000</v>
      </c>
      <c r="E9" s="25">
        <f>prihodi!F32</f>
        <v>454497</v>
      </c>
      <c r="F9" s="111">
        <f>E9/C9*100</f>
        <v>16.601004906186354</v>
      </c>
      <c r="G9" s="26">
        <f>E9/D9*100</f>
        <v>45.4497</v>
      </c>
    </row>
    <row r="10" spans="1:7" ht="22.5" customHeight="1">
      <c r="A10" s="116">
        <v>3</v>
      </c>
      <c r="B10" s="115" t="s">
        <v>72</v>
      </c>
      <c r="C10" s="29">
        <f>'rashodi-opći dio'!D4</f>
        <v>88548535</v>
      </c>
      <c r="D10" s="29">
        <f>'rashodi-opći dio'!E4</f>
        <v>88841000</v>
      </c>
      <c r="E10" s="29">
        <f>'rashodi-opći dio'!F4</f>
        <v>79391100</v>
      </c>
      <c r="F10" s="111">
        <f>E10/C10*100</f>
        <v>89.65828740136695</v>
      </c>
      <c r="G10" s="26">
        <f>E10/D10*100</f>
        <v>89.36313188730428</v>
      </c>
    </row>
    <row r="11" spans="1:7" ht="22.5" customHeight="1">
      <c r="A11" s="116">
        <v>4</v>
      </c>
      <c r="B11" s="27" t="s">
        <v>53</v>
      </c>
      <c r="C11" s="29">
        <f>'rashodi-opći dio'!D59</f>
        <v>127427</v>
      </c>
      <c r="D11" s="29">
        <f>'rashodi-opći dio'!E59</f>
        <v>180000</v>
      </c>
      <c r="E11" s="29">
        <f>'rashodi-opći dio'!F59</f>
        <v>255958</v>
      </c>
      <c r="F11" s="111">
        <f>E11/C11*100</f>
        <v>200.86637839704304</v>
      </c>
      <c r="G11" s="26">
        <f>E11/D11*100</f>
        <v>142.1988888888889</v>
      </c>
    </row>
    <row r="12" spans="1:7" ht="22.5" customHeight="1">
      <c r="A12" s="183"/>
      <c r="B12" s="115" t="s">
        <v>19</v>
      </c>
      <c r="C12" s="29">
        <f>C8+C9-C10-C11</f>
        <v>1069294</v>
      </c>
      <c r="D12" s="29">
        <f>D8+D9-D10-D11</f>
        <v>-7061000</v>
      </c>
      <c r="E12" s="29">
        <f>E8+E9-E10-E11</f>
        <v>-7356297.329999998</v>
      </c>
      <c r="F12" s="111">
        <f>E12/C12*100</f>
        <v>-687.9583472833476</v>
      </c>
      <c r="G12" s="26">
        <f>E12/D12*100</f>
        <v>104.18208936411271</v>
      </c>
    </row>
    <row r="13" ht="18.75">
      <c r="B13" s="8"/>
    </row>
    <row r="14" spans="1:7" s="9" customFormat="1" ht="21.75" customHeight="1">
      <c r="A14" s="197" t="s">
        <v>26</v>
      </c>
      <c r="B14" s="198"/>
      <c r="C14" s="198"/>
      <c r="D14" s="198"/>
      <c r="E14" s="198"/>
      <c r="F14" s="198"/>
      <c r="G14" s="198"/>
    </row>
    <row r="15" spans="1:4" s="9" customFormat="1" ht="18.75">
      <c r="A15" s="184"/>
      <c r="B15" s="10"/>
      <c r="D15" s="11"/>
    </row>
    <row r="16" spans="1:7" s="12" customFormat="1" ht="27.75" customHeight="1">
      <c r="A16" s="191" t="s">
        <v>144</v>
      </c>
      <c r="B16" s="192"/>
      <c r="C16" s="155" t="s">
        <v>169</v>
      </c>
      <c r="D16" s="155" t="s">
        <v>159</v>
      </c>
      <c r="E16" s="155" t="s">
        <v>174</v>
      </c>
      <c r="F16" s="107" t="s">
        <v>145</v>
      </c>
      <c r="G16" s="107" t="s">
        <v>145</v>
      </c>
    </row>
    <row r="17" spans="1:7" s="12" customFormat="1" ht="12.75" customHeight="1">
      <c r="A17" s="193">
        <v>1</v>
      </c>
      <c r="B17" s="194"/>
      <c r="C17" s="108">
        <v>2</v>
      </c>
      <c r="D17" s="108">
        <v>3</v>
      </c>
      <c r="E17" s="108">
        <v>4</v>
      </c>
      <c r="F17" s="109" t="s">
        <v>146</v>
      </c>
      <c r="G17" s="109" t="s">
        <v>147</v>
      </c>
    </row>
    <row r="18" spans="1:7" s="9" customFormat="1" ht="31.5" customHeight="1">
      <c r="A18" s="117">
        <v>8</v>
      </c>
      <c r="B18" s="114" t="s">
        <v>16</v>
      </c>
      <c r="C18" s="25">
        <f>'račun financiranja'!D5</f>
        <v>786309030</v>
      </c>
      <c r="D18" s="25">
        <f>'račun financiranja'!E5</f>
        <v>318811000</v>
      </c>
      <c r="E18" s="25">
        <f>'račun financiranja'!F5</f>
        <v>127801692</v>
      </c>
      <c r="F18" s="111">
        <f>E18/C18*100</f>
        <v>16.253366949124313</v>
      </c>
      <c r="G18" s="26">
        <f>E18/D18*100</f>
        <v>40.086976923631866</v>
      </c>
    </row>
    <row r="19" spans="1:7" s="9" customFormat="1" ht="31.5" customHeight="1">
      <c r="A19" s="117">
        <v>5</v>
      </c>
      <c r="B19" s="114" t="s">
        <v>18</v>
      </c>
      <c r="C19" s="25">
        <f>'račun financiranja'!D25</f>
        <v>760475243</v>
      </c>
      <c r="D19" s="25">
        <f>'račun financiranja'!E25</f>
        <v>311750000</v>
      </c>
      <c r="E19" s="25">
        <f>'račun financiranja'!F25</f>
        <v>272920897.78999996</v>
      </c>
      <c r="F19" s="111">
        <f>E19/C19*100</f>
        <v>35.888202844494174</v>
      </c>
      <c r="G19" s="26">
        <f>E19/D19*100</f>
        <v>87.54479480032076</v>
      </c>
    </row>
    <row r="20" spans="1:7" s="9" customFormat="1" ht="22.5" customHeight="1">
      <c r="A20" s="113"/>
      <c r="B20" s="112" t="s">
        <v>175</v>
      </c>
      <c r="C20" s="110">
        <f>-(C18-C19+C12)</f>
        <v>-26903081</v>
      </c>
      <c r="D20" s="110">
        <f>-(D18-D19+D12)</f>
        <v>0</v>
      </c>
      <c r="E20" s="110">
        <f>-(E18-E19+E12)</f>
        <v>152475503.11999995</v>
      </c>
      <c r="F20" s="111">
        <f>E20/C20*100</f>
        <v>-566.7585178069379</v>
      </c>
      <c r="G20" s="26" t="s">
        <v>150</v>
      </c>
    </row>
    <row r="21" spans="1:7" s="9" customFormat="1" ht="22.5" customHeight="1">
      <c r="A21" s="185"/>
      <c r="B21" s="115" t="s">
        <v>54</v>
      </c>
      <c r="C21" s="29">
        <f>C18-C19+C20</f>
        <v>-1069294</v>
      </c>
      <c r="D21" s="29">
        <f>D18-D19+D20</f>
        <v>7061000</v>
      </c>
      <c r="E21" s="29">
        <f>E18-E19+E20</f>
        <v>7356297.329999983</v>
      </c>
      <c r="F21" s="111">
        <f>E21/C21*100</f>
        <v>-687.9583472833461</v>
      </c>
      <c r="G21" s="26">
        <f>E21/D21*100</f>
        <v>104.18208936411249</v>
      </c>
    </row>
    <row r="22" spans="1:4" s="9" customFormat="1" ht="15" customHeight="1">
      <c r="A22" s="186"/>
      <c r="B22" s="27"/>
      <c r="C22" s="28"/>
      <c r="D22" s="28"/>
    </row>
    <row r="23" spans="1:7" s="9" customFormat="1" ht="22.5" customHeight="1">
      <c r="A23" s="185"/>
      <c r="B23" s="115" t="s">
        <v>58</v>
      </c>
      <c r="C23" s="29">
        <f>C12+C21</f>
        <v>0</v>
      </c>
      <c r="D23" s="29">
        <f>D12+D21</f>
        <v>0</v>
      </c>
      <c r="E23" s="29">
        <f>E12+E21</f>
        <v>-1.4901161193847656E-08</v>
      </c>
      <c r="F23" s="29" t="s">
        <v>150</v>
      </c>
      <c r="G23" s="26" t="s">
        <v>150</v>
      </c>
    </row>
    <row r="24" spans="1:4" s="9" customFormat="1" ht="18" customHeight="1">
      <c r="A24" s="184"/>
      <c r="B24" s="13"/>
      <c r="D24" s="11"/>
    </row>
  </sheetData>
  <sheetProtection/>
  <mergeCells count="8">
    <mergeCell ref="A1:G2"/>
    <mergeCell ref="A16:B16"/>
    <mergeCell ref="A17:B17"/>
    <mergeCell ref="A7:B7"/>
    <mergeCell ref="A3:G3"/>
    <mergeCell ref="A4:G4"/>
    <mergeCell ref="A6:B6"/>
    <mergeCell ref="A14:G14"/>
  </mergeCells>
  <printOptions horizontalCentered="1"/>
  <pageMargins left="0.1968503937007874" right="0.1968503937007874" top="0.6299212598425197" bottom="0.6299212598425197" header="0.31496062992125984" footer="0.1968503937007874"/>
  <pageSetup firstPageNumber="585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pane ySplit="3" topLeftCell="A4" activePane="bottomLeft" state="frozen"/>
      <selection pane="topLeft" activeCell="H4" sqref="H4"/>
      <selection pane="bottomLeft" activeCell="H4" sqref="H4"/>
    </sheetView>
  </sheetViews>
  <sheetFormatPr defaultColWidth="11.421875" defaultRowHeight="12.75"/>
  <cols>
    <col min="1" max="2" width="5.28125" style="30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195" t="s">
        <v>1</v>
      </c>
      <c r="B1" s="195"/>
      <c r="C1" s="195"/>
      <c r="D1" s="195"/>
      <c r="E1" s="195"/>
      <c r="F1" s="195"/>
      <c r="G1" s="195"/>
      <c r="H1" s="195"/>
    </row>
    <row r="2" spans="1:8" ht="22.5" customHeight="1">
      <c r="A2" s="201" t="s">
        <v>73</v>
      </c>
      <c r="B2" s="201"/>
      <c r="C2" s="201"/>
      <c r="D2" s="201"/>
      <c r="E2" s="201"/>
      <c r="F2" s="201"/>
      <c r="G2" s="201"/>
      <c r="H2" s="201"/>
    </row>
    <row r="3" spans="1:8" s="36" customFormat="1" ht="27.75" customHeight="1">
      <c r="A3" s="202" t="s">
        <v>144</v>
      </c>
      <c r="B3" s="203"/>
      <c r="C3" s="203"/>
      <c r="D3" s="156" t="s">
        <v>169</v>
      </c>
      <c r="E3" s="156" t="s">
        <v>160</v>
      </c>
      <c r="F3" s="156" t="s">
        <v>174</v>
      </c>
      <c r="G3" s="104" t="s">
        <v>145</v>
      </c>
      <c r="H3" s="104" t="s">
        <v>145</v>
      </c>
    </row>
    <row r="4" spans="1:8" s="36" customFormat="1" ht="12.75" customHeight="1">
      <c r="A4" s="204">
        <v>1</v>
      </c>
      <c r="B4" s="205"/>
      <c r="C4" s="205"/>
      <c r="D4" s="105">
        <v>2</v>
      </c>
      <c r="E4" s="105">
        <v>3</v>
      </c>
      <c r="F4" s="105">
        <v>4</v>
      </c>
      <c r="G4" s="106" t="s">
        <v>146</v>
      </c>
      <c r="H4" s="106" t="s">
        <v>147</v>
      </c>
    </row>
    <row r="5" spans="1:8" ht="23.25" customHeight="1">
      <c r="A5" s="118">
        <v>6</v>
      </c>
      <c r="B5" s="121"/>
      <c r="C5" s="53" t="s">
        <v>20</v>
      </c>
      <c r="D5" s="54">
        <f>D6+D19+D24+D27</f>
        <v>87007488</v>
      </c>
      <c r="E5" s="54">
        <f>E6+E19+E24+E27</f>
        <v>80960000</v>
      </c>
      <c r="F5" s="54">
        <f>F6+F19+F24+F27</f>
        <v>71836263.67</v>
      </c>
      <c r="G5" s="58">
        <f aca="true" t="shared" si="0" ref="G5:G28">F5/D5*100</f>
        <v>82.5633118726517</v>
      </c>
      <c r="H5" s="55">
        <f>F5/E5*100</f>
        <v>88.73056283349803</v>
      </c>
    </row>
    <row r="6" spans="1:8" ht="13.5" customHeight="1">
      <c r="A6" s="56">
        <v>64</v>
      </c>
      <c r="C6" s="56" t="s">
        <v>21</v>
      </c>
      <c r="D6" s="57">
        <f>D7+D13+D16</f>
        <v>81253216</v>
      </c>
      <c r="E6" s="57">
        <f>E7+E13+E16</f>
        <v>77360000</v>
      </c>
      <c r="F6" s="57">
        <f>F7+F13+F16</f>
        <v>68614049.59</v>
      </c>
      <c r="G6" s="58">
        <f t="shared" si="0"/>
        <v>84.44471858196974</v>
      </c>
      <c r="H6" s="58">
        <f>F6/E6*100</f>
        <v>88.69447982161324</v>
      </c>
    </row>
    <row r="7" spans="1:8" s="16" customFormat="1" ht="13.5" customHeight="1">
      <c r="A7" s="56">
        <v>641</v>
      </c>
      <c r="B7" s="56"/>
      <c r="C7" s="56" t="s">
        <v>22</v>
      </c>
      <c r="D7" s="57">
        <f>SUM(D8:D12)</f>
        <v>61381545</v>
      </c>
      <c r="E7" s="57">
        <v>63550000</v>
      </c>
      <c r="F7" s="57">
        <f>SUM(F8:F12)</f>
        <v>59383699</v>
      </c>
      <c r="G7" s="58">
        <f t="shared" si="0"/>
        <v>96.74520085801034</v>
      </c>
      <c r="H7" s="58">
        <f>F7/E7*100</f>
        <v>93.44405822187254</v>
      </c>
    </row>
    <row r="8" spans="2:8" ht="13.5" customHeight="1">
      <c r="B8" s="30">
        <v>6413</v>
      </c>
      <c r="C8" s="7" t="s">
        <v>24</v>
      </c>
      <c r="D8" s="59">
        <v>1687497</v>
      </c>
      <c r="E8" s="59"/>
      <c r="F8" s="59">
        <v>1622119</v>
      </c>
      <c r="G8" s="22">
        <f t="shared" si="0"/>
        <v>96.12574126057706</v>
      </c>
      <c r="H8" s="22"/>
    </row>
    <row r="9" spans="1:8" s="31" customFormat="1" ht="12.75">
      <c r="A9" s="60"/>
      <c r="B9" s="60">
        <v>6414</v>
      </c>
      <c r="C9" s="61" t="s">
        <v>100</v>
      </c>
      <c r="D9" s="62">
        <v>660332</v>
      </c>
      <c r="E9" s="137"/>
      <c r="F9" s="137">
        <v>5769154</v>
      </c>
      <c r="G9" s="22">
        <f t="shared" si="0"/>
        <v>873.674757546204</v>
      </c>
      <c r="H9" s="22"/>
    </row>
    <row r="10" spans="2:8" ht="25.5" customHeight="1">
      <c r="B10" s="76">
        <v>6415</v>
      </c>
      <c r="C10" s="4" t="s">
        <v>90</v>
      </c>
      <c r="D10" s="59">
        <v>189249</v>
      </c>
      <c r="E10" s="59"/>
      <c r="F10" s="59">
        <v>24887</v>
      </c>
      <c r="G10" s="22">
        <f t="shared" si="0"/>
        <v>13.150399737911428</v>
      </c>
      <c r="H10" s="22"/>
    </row>
    <row r="11" spans="2:8" ht="12.75" customHeight="1">
      <c r="B11" s="30">
        <v>6416</v>
      </c>
      <c r="C11" s="7" t="s">
        <v>25</v>
      </c>
      <c r="D11" s="59">
        <v>47138905</v>
      </c>
      <c r="E11" s="59"/>
      <c r="F11" s="59">
        <v>49085973</v>
      </c>
      <c r="G11" s="22">
        <f t="shared" si="0"/>
        <v>104.13049051521244</v>
      </c>
      <c r="H11" s="22"/>
    </row>
    <row r="12" spans="2:8" ht="13.5" customHeight="1">
      <c r="B12" s="30">
        <v>6419</v>
      </c>
      <c r="C12" s="30" t="s">
        <v>27</v>
      </c>
      <c r="D12" s="59">
        <v>11705562</v>
      </c>
      <c r="E12" s="59"/>
      <c r="F12" s="59">
        <v>2881566</v>
      </c>
      <c r="G12" s="22">
        <f t="shared" si="0"/>
        <v>24.61706665600507</v>
      </c>
      <c r="H12" s="22"/>
    </row>
    <row r="13" spans="1:8" s="16" customFormat="1" ht="13.5" customHeight="1">
      <c r="A13" s="56">
        <v>642</v>
      </c>
      <c r="B13" s="56"/>
      <c r="C13" s="56" t="s">
        <v>28</v>
      </c>
      <c r="D13" s="57">
        <f>SUM(D14:D15)</f>
        <v>18523348</v>
      </c>
      <c r="E13" s="57">
        <v>6010000</v>
      </c>
      <c r="F13" s="57">
        <f>SUM(F14:F15)</f>
        <v>2814357.59</v>
      </c>
      <c r="G13" s="58">
        <f t="shared" si="0"/>
        <v>15.193568624851187</v>
      </c>
      <c r="H13" s="58">
        <f>F13/E13*100</f>
        <v>46.82791331114808</v>
      </c>
    </row>
    <row r="14" spans="2:8" ht="13.5" customHeight="1">
      <c r="B14" s="30">
        <v>6422</v>
      </c>
      <c r="C14" s="7" t="s">
        <v>29</v>
      </c>
      <c r="D14" s="59">
        <v>18200627</v>
      </c>
      <c r="E14" s="59"/>
      <c r="F14" s="59">
        <v>2805259</v>
      </c>
      <c r="G14" s="22">
        <f t="shared" si="0"/>
        <v>15.412980003381202</v>
      </c>
      <c r="H14" s="22"/>
    </row>
    <row r="15" spans="2:8" ht="13.5" customHeight="1">
      <c r="B15" s="30">
        <v>6423</v>
      </c>
      <c r="C15" s="7" t="s">
        <v>110</v>
      </c>
      <c r="D15" s="59">
        <v>322721</v>
      </c>
      <c r="E15" s="59"/>
      <c r="F15" s="59">
        <v>9098.59</v>
      </c>
      <c r="G15" s="22">
        <f t="shared" si="0"/>
        <v>2.819336206816414</v>
      </c>
      <c r="H15" s="22"/>
    </row>
    <row r="16" spans="1:8" ht="13.5" customHeight="1">
      <c r="A16" s="63">
        <v>643</v>
      </c>
      <c r="B16" s="63"/>
      <c r="C16" s="63" t="s">
        <v>23</v>
      </c>
      <c r="D16" s="57">
        <f>SUM(D17+D18)</f>
        <v>1348323</v>
      </c>
      <c r="E16" s="57">
        <v>7800000</v>
      </c>
      <c r="F16" s="57">
        <f>SUM(F17+F18)</f>
        <v>6415993</v>
      </c>
      <c r="G16" s="58">
        <f t="shared" si="0"/>
        <v>475.8498520013379</v>
      </c>
      <c r="H16" s="58">
        <f>F16/E16*100</f>
        <v>82.25632051282051</v>
      </c>
    </row>
    <row r="17" spans="1:8" s="85" customFormat="1" ht="24.75" customHeight="1">
      <c r="A17" s="75"/>
      <c r="B17" s="122">
        <v>6434</v>
      </c>
      <c r="C17" s="60" t="s">
        <v>121</v>
      </c>
      <c r="D17" s="88">
        <v>1348323</v>
      </c>
      <c r="E17" s="88"/>
      <c r="F17" s="137">
        <v>6415993</v>
      </c>
      <c r="G17" s="22">
        <f t="shared" si="0"/>
        <v>475.8498520013379</v>
      </c>
      <c r="H17" s="22"/>
    </row>
    <row r="18" spans="2:8" ht="25.5" customHeight="1" hidden="1">
      <c r="B18" s="122">
        <v>6436</v>
      </c>
      <c r="C18" s="64" t="s">
        <v>167</v>
      </c>
      <c r="D18" s="59">
        <v>0</v>
      </c>
      <c r="E18" s="59"/>
      <c r="F18" s="59">
        <v>0</v>
      </c>
      <c r="G18" s="22" t="s">
        <v>150</v>
      </c>
      <c r="H18" s="22"/>
    </row>
    <row r="19" spans="1:8" s="85" customFormat="1" ht="25.5" customHeight="1">
      <c r="A19" s="138">
        <v>65</v>
      </c>
      <c r="B19" s="89"/>
      <c r="C19" s="89" t="s">
        <v>118</v>
      </c>
      <c r="D19" s="142">
        <f>SUM(D22)</f>
        <v>0</v>
      </c>
      <c r="E19" s="142">
        <f>SUM(E20+E22)</f>
        <v>400000</v>
      </c>
      <c r="F19" s="142">
        <f>SUM(F20+F22)</f>
        <v>37030.08</v>
      </c>
      <c r="G19" s="58" t="s">
        <v>150</v>
      </c>
      <c r="H19" s="143">
        <f>F19/E19*100</f>
        <v>9.257520000000001</v>
      </c>
    </row>
    <row r="20" spans="1:8" s="16" customFormat="1" ht="15.75" customHeight="1">
      <c r="A20" s="63">
        <v>651</v>
      </c>
      <c r="B20" s="123"/>
      <c r="C20" s="63" t="s">
        <v>156</v>
      </c>
      <c r="D20" s="57">
        <f>SUM(D21)</f>
        <v>0</v>
      </c>
      <c r="E20" s="57">
        <v>100000</v>
      </c>
      <c r="F20" s="57">
        <v>0</v>
      </c>
      <c r="G20" s="22" t="s">
        <v>150</v>
      </c>
      <c r="H20" s="58">
        <f>F20/E20*100</f>
        <v>0</v>
      </c>
    </row>
    <row r="21" spans="2:8" ht="13.5" customHeight="1" hidden="1">
      <c r="B21" s="122">
        <v>6514</v>
      </c>
      <c r="C21" s="64" t="s">
        <v>157</v>
      </c>
      <c r="D21" s="59">
        <v>0</v>
      </c>
      <c r="E21" s="59"/>
      <c r="F21" s="59">
        <v>0</v>
      </c>
      <c r="G21" s="22" t="s">
        <v>150</v>
      </c>
      <c r="H21" s="22"/>
    </row>
    <row r="22" spans="1:8" s="16" customFormat="1" ht="15.75" customHeight="1">
      <c r="A22" s="63">
        <v>652</v>
      </c>
      <c r="B22" s="123"/>
      <c r="C22" s="63" t="s">
        <v>119</v>
      </c>
      <c r="D22" s="57">
        <f>SUM(D23)</f>
        <v>0</v>
      </c>
      <c r="E22" s="57">
        <v>300000</v>
      </c>
      <c r="F22" s="57">
        <f>SUM(F23)</f>
        <v>37030.08</v>
      </c>
      <c r="G22" s="58" t="s">
        <v>150</v>
      </c>
      <c r="H22" s="58">
        <f>F22/E22*100</f>
        <v>12.34336</v>
      </c>
    </row>
    <row r="23" spans="2:8" ht="13.5" customHeight="1">
      <c r="B23" s="122">
        <v>6526</v>
      </c>
      <c r="C23" s="64" t="s">
        <v>120</v>
      </c>
      <c r="D23" s="59">
        <v>0</v>
      </c>
      <c r="E23" s="59"/>
      <c r="F23" s="59">
        <v>37030.08</v>
      </c>
      <c r="G23" s="22" t="s">
        <v>150</v>
      </c>
      <c r="H23" s="22"/>
    </row>
    <row r="24" spans="1:8" s="85" customFormat="1" ht="25.5" customHeight="1">
      <c r="A24" s="138">
        <v>66</v>
      </c>
      <c r="B24" s="75"/>
      <c r="C24" s="85" t="s">
        <v>94</v>
      </c>
      <c r="D24" s="142">
        <f aca="true" t="shared" si="1" ref="D24:F25">D25</f>
        <v>137989</v>
      </c>
      <c r="E24" s="142">
        <f t="shared" si="1"/>
        <v>200000</v>
      </c>
      <c r="F24" s="142">
        <f t="shared" si="1"/>
        <v>214656</v>
      </c>
      <c r="G24" s="58">
        <f t="shared" si="0"/>
        <v>155.5602258151012</v>
      </c>
      <c r="H24" s="143">
        <f>F24/E24*100</f>
        <v>107.328</v>
      </c>
    </row>
    <row r="25" spans="1:8" s="16" customFormat="1" ht="13.5" customHeight="1">
      <c r="A25" s="119">
        <v>661</v>
      </c>
      <c r="B25" s="56"/>
      <c r="C25" s="14" t="s">
        <v>91</v>
      </c>
      <c r="D25" s="57">
        <f t="shared" si="1"/>
        <v>137989</v>
      </c>
      <c r="E25" s="57">
        <v>200000</v>
      </c>
      <c r="F25" s="57">
        <f t="shared" si="1"/>
        <v>214656</v>
      </c>
      <c r="G25" s="58">
        <f t="shared" si="0"/>
        <v>155.5602258151012</v>
      </c>
      <c r="H25" s="58">
        <f>F25/E25*100</f>
        <v>107.328</v>
      </c>
    </row>
    <row r="26" spans="2:8" ht="13.5" customHeight="1">
      <c r="B26" s="30">
        <v>6615</v>
      </c>
      <c r="C26" s="7" t="s">
        <v>95</v>
      </c>
      <c r="D26" s="59">
        <v>137989</v>
      </c>
      <c r="E26" s="59"/>
      <c r="F26" s="59">
        <v>214656</v>
      </c>
      <c r="G26" s="22">
        <f t="shared" si="0"/>
        <v>155.5602258151012</v>
      </c>
      <c r="H26" s="22"/>
    </row>
    <row r="27" spans="1:8" s="16" customFormat="1" ht="13.5" customHeight="1">
      <c r="A27" s="56">
        <v>68</v>
      </c>
      <c r="B27" s="56"/>
      <c r="C27" s="16" t="s">
        <v>112</v>
      </c>
      <c r="D27" s="57">
        <f>SUM(D30+D28)</f>
        <v>5616283</v>
      </c>
      <c r="E27" s="57">
        <f>SUM(E30+E28)</f>
        <v>3000000</v>
      </c>
      <c r="F27" s="57">
        <f>SUM(F30+F28)</f>
        <v>2970528</v>
      </c>
      <c r="G27" s="58">
        <f t="shared" si="0"/>
        <v>52.8913518068801</v>
      </c>
      <c r="H27" s="58">
        <f>F27/E27*100</f>
        <v>99.01759999999999</v>
      </c>
    </row>
    <row r="28" spans="1:8" s="16" customFormat="1" ht="13.5" customHeight="1">
      <c r="A28" s="56">
        <v>681</v>
      </c>
      <c r="B28" s="163"/>
      <c r="C28" s="16" t="s">
        <v>142</v>
      </c>
      <c r="D28" s="57">
        <f>SUM(D29)</f>
        <v>200</v>
      </c>
      <c r="E28" s="57">
        <f>SUM(E29)</f>
        <v>0</v>
      </c>
      <c r="F28" s="57">
        <f>SUM(F29)</f>
        <v>0</v>
      </c>
      <c r="G28" s="58">
        <f t="shared" si="0"/>
        <v>0</v>
      </c>
      <c r="H28" s="58" t="s">
        <v>150</v>
      </c>
    </row>
    <row r="29" spans="1:8" s="16" customFormat="1" ht="13.5" customHeight="1">
      <c r="A29" s="7"/>
      <c r="B29" s="30">
        <v>6816</v>
      </c>
      <c r="C29" s="7" t="s">
        <v>143</v>
      </c>
      <c r="D29" s="59">
        <v>200</v>
      </c>
      <c r="E29" s="57"/>
      <c r="F29" s="59">
        <v>0</v>
      </c>
      <c r="G29" s="22">
        <f aca="true" t="shared" si="2" ref="G29:G39">F29/D29*100</f>
        <v>0</v>
      </c>
      <c r="H29" s="58"/>
    </row>
    <row r="30" spans="1:8" ht="13.5" customHeight="1">
      <c r="A30" s="56">
        <v>683</v>
      </c>
      <c r="C30" s="16" t="s">
        <v>113</v>
      </c>
      <c r="D30" s="57">
        <f>D31</f>
        <v>5616083</v>
      </c>
      <c r="E30" s="57">
        <v>3000000</v>
      </c>
      <c r="F30" s="57">
        <f>F31</f>
        <v>2970528</v>
      </c>
      <c r="G30" s="58">
        <f t="shared" si="2"/>
        <v>52.893235374192294</v>
      </c>
      <c r="H30" s="58">
        <f>F30/E30*100</f>
        <v>99.01759999999999</v>
      </c>
    </row>
    <row r="31" spans="2:8" ht="13.5" customHeight="1">
      <c r="B31" s="30">
        <v>6831</v>
      </c>
      <c r="C31" s="7" t="s">
        <v>113</v>
      </c>
      <c r="D31" s="59">
        <v>5616083</v>
      </c>
      <c r="E31" s="141">
        <v>2000000</v>
      </c>
      <c r="F31" s="59">
        <v>2970528</v>
      </c>
      <c r="G31" s="22">
        <f t="shared" si="2"/>
        <v>52.893235374192294</v>
      </c>
      <c r="H31" s="22"/>
    </row>
    <row r="32" spans="1:8" ht="22.5" customHeight="1">
      <c r="A32" s="56">
        <v>7</v>
      </c>
      <c r="B32" s="120"/>
      <c r="C32" s="65" t="s">
        <v>30</v>
      </c>
      <c r="D32" s="57">
        <f>SUM(D36+D33)</f>
        <v>2737768</v>
      </c>
      <c r="E32" s="57">
        <f>SUM(E36+E33)</f>
        <v>1000000</v>
      </c>
      <c r="F32" s="57">
        <f>SUM(F36+F33)</f>
        <v>454497</v>
      </c>
      <c r="G32" s="58">
        <f t="shared" si="2"/>
        <v>16.601004906186354</v>
      </c>
      <c r="H32" s="58">
        <f>F32/E32*100</f>
        <v>45.4497</v>
      </c>
    </row>
    <row r="33" spans="1:8" ht="13.5" customHeight="1">
      <c r="A33" s="164">
        <v>71</v>
      </c>
      <c r="B33" s="164"/>
      <c r="C33" s="16" t="s">
        <v>80</v>
      </c>
      <c r="D33" s="57">
        <f aca="true" t="shared" si="3" ref="D33:F34">SUM(D34)</f>
        <v>1935846</v>
      </c>
      <c r="E33" s="57">
        <f t="shared" si="3"/>
        <v>0</v>
      </c>
      <c r="F33" s="57">
        <f t="shared" si="3"/>
        <v>0</v>
      </c>
      <c r="G33" s="58">
        <f t="shared" si="2"/>
        <v>0</v>
      </c>
      <c r="H33" s="58" t="s">
        <v>150</v>
      </c>
    </row>
    <row r="34" spans="1:8" ht="13.5" customHeight="1">
      <c r="A34" s="164">
        <v>711</v>
      </c>
      <c r="B34" s="164"/>
      <c r="C34" s="16" t="s">
        <v>81</v>
      </c>
      <c r="D34" s="57">
        <f t="shared" si="3"/>
        <v>1935846</v>
      </c>
      <c r="E34" s="57">
        <f t="shared" si="3"/>
        <v>0</v>
      </c>
      <c r="F34" s="57">
        <f t="shared" si="3"/>
        <v>0</v>
      </c>
      <c r="G34" s="58">
        <f t="shared" si="2"/>
        <v>0</v>
      </c>
      <c r="H34" s="58" t="s">
        <v>150</v>
      </c>
    </row>
    <row r="35" spans="1:8" ht="13.5" customHeight="1">
      <c r="A35" s="165"/>
      <c r="B35" s="165">
        <v>7111</v>
      </c>
      <c r="C35" s="7" t="s">
        <v>82</v>
      </c>
      <c r="D35" s="59">
        <v>1935846</v>
      </c>
      <c r="E35" s="57"/>
      <c r="F35" s="59">
        <v>0</v>
      </c>
      <c r="G35" s="22">
        <f t="shared" si="2"/>
        <v>0</v>
      </c>
      <c r="H35" s="58"/>
    </row>
    <row r="36" spans="1:8" ht="13.5" customHeight="1">
      <c r="A36" s="56">
        <v>72</v>
      </c>
      <c r="B36" s="56"/>
      <c r="C36" s="16" t="s">
        <v>33</v>
      </c>
      <c r="D36" s="57">
        <f>SUM(D37)</f>
        <v>801922</v>
      </c>
      <c r="E36" s="57">
        <f>SUM(E37)</f>
        <v>1000000</v>
      </c>
      <c r="F36" s="57">
        <f>SUM(F37)</f>
        <v>454497</v>
      </c>
      <c r="G36" s="58">
        <f t="shared" si="2"/>
        <v>56.675961003688634</v>
      </c>
      <c r="H36" s="58">
        <f>F36/E36*100</f>
        <v>45.4497</v>
      </c>
    </row>
    <row r="37" spans="1:8" s="16" customFormat="1" ht="13.5" customHeight="1">
      <c r="A37" s="56">
        <v>721</v>
      </c>
      <c r="B37" s="56"/>
      <c r="C37" s="16" t="s">
        <v>31</v>
      </c>
      <c r="D37" s="57">
        <f>SUM(D38:D39)</f>
        <v>801922</v>
      </c>
      <c r="E37" s="57">
        <v>1000000</v>
      </c>
      <c r="F37" s="57">
        <f>SUM(F38:F39)</f>
        <v>454497</v>
      </c>
      <c r="G37" s="58">
        <f t="shared" si="2"/>
        <v>56.675961003688634</v>
      </c>
      <c r="H37" s="58">
        <f>F37/E37*100</f>
        <v>45.4497</v>
      </c>
    </row>
    <row r="38" spans="1:8" s="31" customFormat="1" ht="12.75">
      <c r="A38" s="60"/>
      <c r="B38" s="60">
        <v>7211</v>
      </c>
      <c r="C38" s="61" t="s">
        <v>101</v>
      </c>
      <c r="D38" s="62">
        <v>555890</v>
      </c>
      <c r="E38" s="137"/>
      <c r="F38" s="62">
        <v>208507</v>
      </c>
      <c r="G38" s="22">
        <f t="shared" si="2"/>
        <v>37.50867977477558</v>
      </c>
      <c r="H38" s="22"/>
    </row>
    <row r="39" spans="1:8" ht="13.5" customHeight="1">
      <c r="A39" s="120"/>
      <c r="B39" s="30">
        <v>7212</v>
      </c>
      <c r="C39" s="7" t="s">
        <v>32</v>
      </c>
      <c r="D39" s="59">
        <v>246032</v>
      </c>
      <c r="E39" s="59"/>
      <c r="F39" s="59">
        <v>245990</v>
      </c>
      <c r="G39" s="22">
        <f t="shared" si="2"/>
        <v>99.98292904987969</v>
      </c>
      <c r="H39" s="22"/>
    </row>
    <row r="40" spans="1:2" ht="12.75">
      <c r="A40" s="120"/>
      <c r="B40" s="120"/>
    </row>
    <row r="41" spans="1:2" ht="12.75">
      <c r="A41" s="120"/>
      <c r="B41" s="120"/>
    </row>
    <row r="42" spans="1:2" ht="12.75">
      <c r="A42" s="120"/>
      <c r="B42" s="120"/>
    </row>
    <row r="43" spans="1:2" ht="12.75">
      <c r="A43" s="120"/>
      <c r="B43" s="120"/>
    </row>
    <row r="44" spans="1:2" ht="12.75">
      <c r="A44" s="120"/>
      <c r="B44" s="120"/>
    </row>
    <row r="45" spans="1:2" ht="12.75">
      <c r="A45" s="120"/>
      <c r="B45" s="120"/>
    </row>
    <row r="46" spans="1:2" ht="12.75">
      <c r="A46" s="120"/>
      <c r="B46" s="120"/>
    </row>
    <row r="47" spans="1:2" ht="12.75">
      <c r="A47" s="120"/>
      <c r="B47" s="120"/>
    </row>
    <row r="48" spans="1:2" ht="12.75">
      <c r="A48" s="120"/>
      <c r="B48" s="120"/>
    </row>
    <row r="49" spans="1:2" ht="12.75">
      <c r="A49" s="120"/>
      <c r="B49" s="120"/>
    </row>
    <row r="50" spans="1:2" ht="12.75">
      <c r="A50" s="120"/>
      <c r="B50" s="120"/>
    </row>
    <row r="51" spans="1:2" ht="12.75">
      <c r="A51" s="120"/>
      <c r="B51" s="120"/>
    </row>
    <row r="52" spans="1:2" ht="12.75">
      <c r="A52" s="120"/>
      <c r="B52" s="120"/>
    </row>
    <row r="53" spans="1:2" ht="12.75">
      <c r="A53" s="120"/>
      <c r="B53" s="120"/>
    </row>
    <row r="54" spans="1:2" ht="12.75">
      <c r="A54" s="120"/>
      <c r="B54" s="120"/>
    </row>
    <row r="55" spans="1:2" ht="12.75">
      <c r="A55" s="120"/>
      <c r="B55" s="120"/>
    </row>
    <row r="56" spans="1:2" ht="12.75">
      <c r="A56" s="120"/>
      <c r="B56" s="120"/>
    </row>
    <row r="57" spans="1:2" ht="12.75">
      <c r="A57" s="120"/>
      <c r="B57" s="120"/>
    </row>
    <row r="58" spans="1:4" ht="12.75">
      <c r="A58" s="37"/>
      <c r="B58" s="37"/>
      <c r="C58" s="33"/>
      <c r="D58" s="33"/>
    </row>
    <row r="59" spans="1:4" ht="12.75">
      <c r="A59" s="56"/>
      <c r="B59" s="124"/>
      <c r="C59" s="33"/>
      <c r="D59" s="33"/>
    </row>
    <row r="60" spans="1:4" ht="12.75">
      <c r="A60" s="56"/>
      <c r="B60" s="124"/>
      <c r="C60" s="32"/>
      <c r="D60" s="32"/>
    </row>
    <row r="61" spans="1:4" ht="12.75">
      <c r="A61" s="56"/>
      <c r="B61" s="124"/>
      <c r="C61" s="32"/>
      <c r="D61" s="32"/>
    </row>
    <row r="62" spans="1:4" ht="12.75">
      <c r="A62" s="56"/>
      <c r="B62" s="80"/>
      <c r="C62" s="38"/>
      <c r="D62" s="38"/>
    </row>
    <row r="63" spans="1:4" ht="12.75">
      <c r="A63" s="56"/>
      <c r="B63" s="80"/>
      <c r="C63" s="33"/>
      <c r="D63" s="33"/>
    </row>
    <row r="64" spans="1:4" ht="12.75">
      <c r="A64" s="56"/>
      <c r="B64" s="80"/>
      <c r="C64" s="34"/>
      <c r="D64" s="34"/>
    </row>
    <row r="65" spans="2:4" ht="12.75">
      <c r="B65" s="125"/>
      <c r="C65" s="39"/>
      <c r="D65" s="39"/>
    </row>
    <row r="66" spans="2:4" ht="12.75">
      <c r="B66" s="125"/>
      <c r="C66" s="39"/>
      <c r="D66" s="39"/>
    </row>
    <row r="67" spans="2:4" ht="12.75">
      <c r="B67" s="80"/>
      <c r="C67" s="34"/>
      <c r="D67" s="34"/>
    </row>
    <row r="68" spans="2:4" ht="12.75">
      <c r="B68" s="125"/>
      <c r="C68" s="39"/>
      <c r="D68" s="39"/>
    </row>
    <row r="69" spans="2:4" ht="12.75">
      <c r="B69" s="125"/>
      <c r="C69" s="33"/>
      <c r="D69" s="33"/>
    </row>
    <row r="70" spans="2:4" ht="12.75">
      <c r="B70" s="125"/>
      <c r="C70" s="34"/>
      <c r="D70" s="34"/>
    </row>
    <row r="71" spans="2:4" ht="12.75">
      <c r="B71" s="125"/>
      <c r="C71" s="39"/>
      <c r="D71" s="39"/>
    </row>
    <row r="72" spans="2:4" ht="12.75">
      <c r="B72" s="125"/>
      <c r="C72" s="39"/>
      <c r="D72" s="39"/>
    </row>
    <row r="73" spans="2:4" ht="12.75">
      <c r="B73" s="125"/>
      <c r="C73" s="34"/>
      <c r="D73" s="34"/>
    </row>
    <row r="74" spans="2:4" ht="12.75">
      <c r="B74" s="125"/>
      <c r="C74" s="39"/>
      <c r="D74" s="39"/>
    </row>
    <row r="75" spans="2:4" ht="12.75">
      <c r="B75" s="125"/>
      <c r="C75" s="39"/>
      <c r="D75" s="39"/>
    </row>
    <row r="76" spans="2:4" ht="12.75">
      <c r="B76" s="125"/>
      <c r="C76" s="34"/>
      <c r="D76" s="34"/>
    </row>
    <row r="77" spans="2:4" ht="12.75">
      <c r="B77" s="125"/>
      <c r="C77" s="39"/>
      <c r="D77" s="39"/>
    </row>
    <row r="78" spans="2:4" ht="12.75">
      <c r="B78" s="125"/>
      <c r="C78" s="39"/>
      <c r="D78" s="39"/>
    </row>
    <row r="79" spans="2:4" ht="12.75">
      <c r="B79" s="125"/>
      <c r="C79" s="39"/>
      <c r="D79" s="39"/>
    </row>
    <row r="80" spans="2:4" ht="12.75">
      <c r="B80" s="125"/>
      <c r="C80" s="32"/>
      <c r="D80" s="32"/>
    </row>
    <row r="81" spans="2:4" ht="12.75">
      <c r="B81" s="125"/>
      <c r="C81" s="33"/>
      <c r="D81" s="33"/>
    </row>
    <row r="82" spans="2:4" ht="12.75">
      <c r="B82" s="80"/>
      <c r="C82" s="34"/>
      <c r="D82" s="34"/>
    </row>
    <row r="83" spans="2:4" ht="12.75">
      <c r="B83" s="125"/>
      <c r="C83" s="39"/>
      <c r="D83" s="39"/>
    </row>
    <row r="84" spans="2:4" ht="12.75">
      <c r="B84" s="125"/>
      <c r="C84" s="32"/>
      <c r="D84" s="32"/>
    </row>
    <row r="85" spans="2:4" ht="12.75">
      <c r="B85" s="125"/>
      <c r="C85" s="32"/>
      <c r="D85" s="32"/>
    </row>
    <row r="86" spans="2:4" ht="12.75">
      <c r="B86" s="79"/>
      <c r="C86" s="34"/>
      <c r="D86" s="34"/>
    </row>
    <row r="87" spans="2:4" ht="12.75">
      <c r="B87" s="126"/>
      <c r="C87" s="40"/>
      <c r="D87" s="40"/>
    </row>
    <row r="88" spans="2:4" ht="12.75">
      <c r="B88" s="80"/>
      <c r="C88" s="38"/>
      <c r="D88" s="38"/>
    </row>
    <row r="89" spans="2:4" ht="12.75">
      <c r="B89" s="125"/>
      <c r="C89" s="39"/>
      <c r="D89" s="39"/>
    </row>
    <row r="90" spans="2:4" ht="12.75">
      <c r="B90" s="125"/>
      <c r="C90" s="33"/>
      <c r="D90" s="33"/>
    </row>
    <row r="91" spans="2:4" ht="12.75">
      <c r="B91" s="125"/>
      <c r="C91" s="34"/>
      <c r="D91" s="34"/>
    </row>
    <row r="92" spans="2:4" ht="12.75">
      <c r="B92" s="125"/>
      <c r="C92" s="39"/>
      <c r="D92" s="39"/>
    </row>
    <row r="93" spans="2:4" ht="12.75">
      <c r="B93" s="125"/>
      <c r="C93" s="38"/>
      <c r="D93" s="38"/>
    </row>
    <row r="94" spans="2:4" ht="12.75">
      <c r="B94" s="125"/>
      <c r="C94" s="39"/>
      <c r="D94" s="39"/>
    </row>
    <row r="95" spans="2:4" ht="12.75">
      <c r="B95" s="125"/>
      <c r="C95" s="34"/>
      <c r="D95" s="34"/>
    </row>
    <row r="96" spans="2:4" ht="12.75">
      <c r="B96" s="126"/>
      <c r="C96" s="40"/>
      <c r="D96" s="40"/>
    </row>
    <row r="97" spans="2:4" ht="12.75">
      <c r="B97" s="126"/>
      <c r="C97" s="33"/>
      <c r="D97" s="33"/>
    </row>
    <row r="98" spans="2:4" ht="12.75">
      <c r="B98" s="126"/>
      <c r="C98" s="41"/>
      <c r="D98" s="41"/>
    </row>
    <row r="99" spans="2:4" ht="12.75">
      <c r="B99" s="80"/>
      <c r="C99" s="34"/>
      <c r="D99" s="34"/>
    </row>
    <row r="100" spans="2:4" ht="12.75">
      <c r="B100" s="125"/>
      <c r="C100" s="39"/>
      <c r="D100" s="39"/>
    </row>
    <row r="101" spans="2:4" ht="12.75">
      <c r="B101" s="125"/>
      <c r="C101" s="32"/>
      <c r="D101" s="32"/>
    </row>
    <row r="102" spans="2:4" ht="12.75">
      <c r="B102" s="125"/>
      <c r="C102" s="33"/>
      <c r="D102" s="33"/>
    </row>
    <row r="103" spans="2:4" ht="12.75">
      <c r="B103" s="80"/>
      <c r="C103" s="34"/>
      <c r="D103" s="34"/>
    </row>
    <row r="104" spans="2:4" ht="12.75">
      <c r="B104" s="126"/>
      <c r="C104" s="39"/>
      <c r="D104" s="39"/>
    </row>
    <row r="105" spans="2:4" ht="12.75">
      <c r="B105" s="126"/>
      <c r="C105" s="33"/>
      <c r="D105" s="33"/>
    </row>
    <row r="106" spans="2:4" ht="12.75">
      <c r="B106" s="80"/>
      <c r="C106" s="34"/>
      <c r="D106" s="34"/>
    </row>
    <row r="107" spans="2:4" ht="12.75">
      <c r="B107" s="125"/>
      <c r="C107" s="39"/>
      <c r="D107" s="39"/>
    </row>
    <row r="108" spans="2:4" ht="12.75">
      <c r="B108" s="80"/>
      <c r="C108" s="34"/>
      <c r="D108" s="34"/>
    </row>
    <row r="109" spans="2:4" ht="12.75">
      <c r="B109" s="125"/>
      <c r="C109" s="39"/>
      <c r="D109" s="39"/>
    </row>
    <row r="110" spans="2:4" ht="12.75">
      <c r="B110" s="125"/>
      <c r="C110" s="39"/>
      <c r="D110" s="39"/>
    </row>
    <row r="111" spans="1:4" ht="12.75">
      <c r="A111" s="56"/>
      <c r="B111" s="124"/>
      <c r="C111" s="33"/>
      <c r="D111" s="33"/>
    </row>
    <row r="112" spans="2:4" ht="13.5">
      <c r="B112" s="127"/>
      <c r="C112" s="33"/>
      <c r="D112" s="33"/>
    </row>
    <row r="113" spans="2:4" ht="13.5">
      <c r="B113" s="127"/>
      <c r="C113" s="32"/>
      <c r="D113" s="32"/>
    </row>
    <row r="114" spans="2:4" ht="12.75">
      <c r="B114" s="80"/>
      <c r="C114" s="38"/>
      <c r="D114" s="38"/>
    </row>
    <row r="115" spans="2:4" ht="12.75">
      <c r="B115" s="125"/>
      <c r="C115" s="39"/>
      <c r="D115" s="39"/>
    </row>
    <row r="116" spans="2:4" ht="12.75">
      <c r="B116" s="125"/>
      <c r="C116" s="33"/>
      <c r="D116" s="33"/>
    </row>
    <row r="117" spans="2:4" ht="12.75">
      <c r="B117" s="125"/>
      <c r="C117" s="32"/>
      <c r="D117" s="32"/>
    </row>
    <row r="118" spans="2:4" ht="12.75">
      <c r="B118" s="80"/>
      <c r="C118" s="34"/>
      <c r="D118" s="34"/>
    </row>
    <row r="119" spans="2:4" ht="12.75">
      <c r="B119" s="125"/>
      <c r="C119" s="39"/>
      <c r="D119" s="39"/>
    </row>
    <row r="120" spans="2:4" ht="12.75">
      <c r="B120" s="125"/>
      <c r="C120" s="39"/>
      <c r="D120" s="39"/>
    </row>
    <row r="121" spans="2:4" ht="12.75">
      <c r="B121" s="128"/>
      <c r="C121" s="42"/>
      <c r="D121" s="42"/>
    </row>
    <row r="122" spans="2:4" ht="12.75">
      <c r="B122" s="125"/>
      <c r="C122" s="39"/>
      <c r="D122" s="39"/>
    </row>
    <row r="123" spans="2:4" ht="12.75">
      <c r="B123" s="125"/>
      <c r="C123" s="39"/>
      <c r="D123" s="39"/>
    </row>
    <row r="124" spans="2:4" ht="12.75">
      <c r="B124" s="125"/>
      <c r="C124" s="39"/>
      <c r="D124" s="39"/>
    </row>
    <row r="125" spans="2:4" ht="12.75">
      <c r="B125" s="80"/>
      <c r="C125" s="34"/>
      <c r="D125" s="34"/>
    </row>
    <row r="126" spans="2:4" ht="12.75">
      <c r="B126" s="125"/>
      <c r="C126" s="39"/>
      <c r="D126" s="39"/>
    </row>
    <row r="127" spans="2:4" ht="12.75">
      <c r="B127" s="80"/>
      <c r="C127" s="34"/>
      <c r="D127" s="34"/>
    </row>
    <row r="128" spans="2:4" ht="12.75">
      <c r="B128" s="125"/>
      <c r="C128" s="39"/>
      <c r="D128" s="39"/>
    </row>
    <row r="129" spans="2:4" ht="12.75">
      <c r="B129" s="125"/>
      <c r="C129" s="39"/>
      <c r="D129" s="39"/>
    </row>
    <row r="130" spans="2:4" ht="12.75">
      <c r="B130" s="125"/>
      <c r="C130" s="39"/>
      <c r="D130" s="39"/>
    </row>
    <row r="131" spans="2:4" ht="12.75">
      <c r="B131" s="125"/>
      <c r="C131" s="39"/>
      <c r="D131" s="39"/>
    </row>
    <row r="132" spans="1:4" ht="12.75">
      <c r="A132" s="33"/>
      <c r="B132" s="33"/>
      <c r="C132" s="43"/>
      <c r="D132" s="43"/>
    </row>
    <row r="133" spans="2:4" ht="12.75">
      <c r="B133" s="125"/>
      <c r="C133" s="32"/>
      <c r="D133" s="32"/>
    </row>
    <row r="134" spans="2:4" ht="12.75">
      <c r="B134" s="129"/>
      <c r="C134" s="19"/>
      <c r="D134" s="19"/>
    </row>
    <row r="135" spans="2:4" ht="12.75">
      <c r="B135" s="125"/>
      <c r="C135" s="39"/>
      <c r="D135" s="39"/>
    </row>
    <row r="136" spans="2:4" ht="12.75">
      <c r="B136" s="128"/>
      <c r="C136" s="42"/>
      <c r="D136" s="42"/>
    </row>
    <row r="137" spans="2:4" ht="12.75">
      <c r="B137" s="128"/>
      <c r="C137" s="42"/>
      <c r="D137" s="42"/>
    </row>
    <row r="138" spans="2:4" ht="12.75">
      <c r="B138" s="125"/>
      <c r="C138" s="39"/>
      <c r="D138" s="39"/>
    </row>
    <row r="139" spans="2:4" ht="12.75">
      <c r="B139" s="80"/>
      <c r="C139" s="34"/>
      <c r="D139" s="34"/>
    </row>
    <row r="140" spans="2:4" ht="12.75">
      <c r="B140" s="125"/>
      <c r="C140" s="39"/>
      <c r="D140" s="39"/>
    </row>
    <row r="141" spans="2:4" ht="12.75">
      <c r="B141" s="125"/>
      <c r="C141" s="39"/>
      <c r="D141" s="39"/>
    </row>
    <row r="142" spans="2:4" ht="12.75">
      <c r="B142" s="80"/>
      <c r="C142" s="34"/>
      <c r="D142" s="34"/>
    </row>
    <row r="143" spans="2:4" ht="12.75">
      <c r="B143" s="125"/>
      <c r="C143" s="39"/>
      <c r="D143" s="39"/>
    </row>
    <row r="144" spans="2:4" ht="12.75">
      <c r="B144" s="128"/>
      <c r="C144" s="42"/>
      <c r="D144" s="42"/>
    </row>
    <row r="145" spans="2:4" ht="12.75">
      <c r="B145" s="80"/>
      <c r="C145" s="19"/>
      <c r="D145" s="19"/>
    </row>
    <row r="146" spans="2:4" ht="12.75">
      <c r="B146" s="126"/>
      <c r="C146" s="42"/>
      <c r="D146" s="42"/>
    </row>
    <row r="147" spans="2:4" ht="12.75">
      <c r="B147" s="80"/>
      <c r="C147" s="34"/>
      <c r="D147" s="34"/>
    </row>
    <row r="148" spans="2:4" ht="12.75">
      <c r="B148" s="125"/>
      <c r="C148" s="39"/>
      <c r="D148" s="39"/>
    </row>
    <row r="149" spans="2:4" ht="12.75">
      <c r="B149" s="125"/>
      <c r="C149" s="32"/>
      <c r="D149" s="32"/>
    </row>
    <row r="150" spans="2:4" ht="12.75">
      <c r="B150" s="126"/>
      <c r="C150" s="34"/>
      <c r="D150" s="34"/>
    </row>
    <row r="151" spans="2:4" ht="12.75">
      <c r="B151" s="126"/>
      <c r="C151" s="42"/>
      <c r="D151" s="42"/>
    </row>
    <row r="152" spans="2:4" ht="12.75">
      <c r="B152" s="126"/>
      <c r="C152" s="44"/>
      <c r="D152" s="44"/>
    </row>
    <row r="153" spans="2:4" ht="12.75">
      <c r="B153" s="80"/>
      <c r="C153" s="38"/>
      <c r="D153" s="38"/>
    </row>
    <row r="154" spans="2:4" ht="12.75">
      <c r="B154" s="125"/>
      <c r="C154" s="39"/>
      <c r="D154" s="39"/>
    </row>
    <row r="155" spans="2:4" ht="12.75">
      <c r="B155" s="129"/>
      <c r="C155" s="45"/>
      <c r="D155" s="45"/>
    </row>
    <row r="156" spans="2:4" ht="12.75">
      <c r="B156" s="128"/>
      <c r="C156" s="42"/>
      <c r="D156" s="42"/>
    </row>
    <row r="157" spans="2:4" ht="12.75">
      <c r="B157" s="128"/>
      <c r="C157" s="44"/>
      <c r="D157" s="44"/>
    </row>
    <row r="158" spans="2:4" ht="12.75">
      <c r="B158" s="128"/>
      <c r="C158" s="44"/>
      <c r="D158" s="44"/>
    </row>
    <row r="159" spans="2:4" ht="12.75">
      <c r="B159" s="129"/>
      <c r="C159" s="19"/>
      <c r="D159" s="19"/>
    </row>
    <row r="160" spans="2:4" ht="12.75">
      <c r="B160" s="128"/>
      <c r="C160" s="42"/>
      <c r="D160" s="42"/>
    </row>
    <row r="161" spans="2:4" ht="12.75">
      <c r="B161" s="128"/>
      <c r="C161" s="46"/>
      <c r="D161" s="46"/>
    </row>
    <row r="162" spans="2:4" ht="12.75">
      <c r="B162" s="128"/>
      <c r="C162" s="32"/>
      <c r="D162" s="32"/>
    </row>
    <row r="163" spans="2:4" ht="12.75">
      <c r="B163" s="80"/>
      <c r="C163" s="38"/>
      <c r="D163" s="38"/>
    </row>
    <row r="164" spans="2:4" ht="12.75">
      <c r="B164" s="125"/>
      <c r="C164" s="39"/>
      <c r="D164" s="39"/>
    </row>
    <row r="165" spans="2:4" ht="12.75">
      <c r="B165" s="125"/>
      <c r="C165" s="44"/>
      <c r="D165" s="44"/>
    </row>
    <row r="166" spans="2:4" ht="12.75">
      <c r="B166" s="129"/>
      <c r="C166" s="19"/>
      <c r="D166" s="19"/>
    </row>
    <row r="167" spans="2:4" ht="12.75">
      <c r="B167" s="128"/>
      <c r="C167" s="42"/>
      <c r="D167" s="42"/>
    </row>
    <row r="168" spans="2:4" ht="12.75">
      <c r="B168" s="125"/>
      <c r="C168" s="39"/>
      <c r="D168" s="39"/>
    </row>
    <row r="169" spans="1:4" ht="12.75">
      <c r="A169" s="37"/>
      <c r="B169" s="120"/>
      <c r="C169" s="33"/>
      <c r="D169" s="33"/>
    </row>
    <row r="170" spans="1:4" ht="12.75">
      <c r="A170" s="56"/>
      <c r="B170" s="124"/>
      <c r="C170" s="33"/>
      <c r="D170" s="33"/>
    </row>
    <row r="171" spans="1:4" ht="12.75">
      <c r="A171" s="56"/>
      <c r="B171" s="124"/>
      <c r="C171" s="32"/>
      <c r="D171" s="32"/>
    </row>
    <row r="172" spans="2:4" ht="12.75">
      <c r="B172" s="125"/>
      <c r="C172" s="33"/>
      <c r="D172" s="33"/>
    </row>
    <row r="173" spans="2:4" ht="12.75">
      <c r="B173" s="79"/>
      <c r="C173" s="34"/>
      <c r="D173" s="34"/>
    </row>
    <row r="174" spans="2:4" ht="12.75">
      <c r="B174" s="125"/>
      <c r="C174" s="32"/>
      <c r="D174" s="32"/>
    </row>
    <row r="175" spans="2:4" ht="12.75">
      <c r="B175" s="125"/>
      <c r="C175" s="32"/>
      <c r="D175" s="32"/>
    </row>
    <row r="176" spans="2:4" ht="12.75">
      <c r="B176" s="80"/>
      <c r="C176" s="38"/>
      <c r="D176" s="38"/>
    </row>
    <row r="177" spans="2:4" ht="12.75">
      <c r="B177" s="125"/>
      <c r="C177" s="33"/>
      <c r="D177" s="33"/>
    </row>
    <row r="178" spans="2:4" ht="12.75">
      <c r="B178" s="125"/>
      <c r="C178" s="38"/>
      <c r="D178" s="38"/>
    </row>
    <row r="179" spans="2:4" ht="12.75">
      <c r="B179" s="126"/>
      <c r="C179" s="33"/>
      <c r="D179" s="33"/>
    </row>
    <row r="180" spans="2:4" ht="12.75">
      <c r="B180" s="126"/>
      <c r="C180" s="41"/>
      <c r="D180" s="41"/>
    </row>
    <row r="181" spans="2:4" ht="12.75">
      <c r="B181" s="80"/>
      <c r="C181" s="34"/>
      <c r="D181" s="34"/>
    </row>
    <row r="182" spans="1:4" ht="12.75">
      <c r="A182" s="56"/>
      <c r="B182" s="124"/>
      <c r="C182" s="33"/>
      <c r="D182" s="33"/>
    </row>
    <row r="183" spans="2:4" ht="12.75">
      <c r="B183" s="125"/>
      <c r="C183" s="33"/>
      <c r="D183" s="33"/>
    </row>
    <row r="184" spans="2:4" ht="12.75">
      <c r="B184" s="125"/>
      <c r="C184" s="32"/>
      <c r="D184" s="32"/>
    </row>
    <row r="185" spans="2:4" ht="12.75">
      <c r="B185" s="80"/>
      <c r="C185" s="34"/>
      <c r="D185" s="34"/>
    </row>
    <row r="186" spans="2:4" ht="12.75">
      <c r="B186" s="125"/>
      <c r="C186" s="32"/>
      <c r="D186" s="32"/>
    </row>
    <row r="187" spans="2:4" ht="12.75">
      <c r="B187" s="129"/>
      <c r="C187" s="19"/>
      <c r="D187" s="19"/>
    </row>
    <row r="188" spans="2:4" ht="12.75">
      <c r="B188" s="126"/>
      <c r="C188" s="44"/>
      <c r="D188" s="44"/>
    </row>
    <row r="189" spans="2:4" ht="12.75">
      <c r="B189" s="80"/>
      <c r="C189" s="38"/>
      <c r="D189" s="38"/>
    </row>
    <row r="190" spans="2:4" ht="12.75">
      <c r="B190" s="129"/>
      <c r="C190" s="20"/>
      <c r="D190" s="20"/>
    </row>
    <row r="191" spans="2:4" ht="12.75">
      <c r="B191" s="128"/>
      <c r="C191" s="46"/>
      <c r="D191" s="46"/>
    </row>
    <row r="192" spans="2:4" ht="12.75">
      <c r="B192" s="128"/>
      <c r="C192" s="32"/>
      <c r="D192" s="32"/>
    </row>
    <row r="193" spans="2:4" ht="12.75">
      <c r="B193" s="80"/>
      <c r="C193" s="38"/>
      <c r="D193" s="38"/>
    </row>
    <row r="194" spans="2:4" ht="12.75">
      <c r="B194" s="80"/>
      <c r="C194" s="38"/>
      <c r="D194" s="38"/>
    </row>
    <row r="195" spans="2:4" ht="12.75">
      <c r="B195" s="125"/>
      <c r="C195" s="39"/>
      <c r="D195" s="39"/>
    </row>
    <row r="196" spans="1:3" ht="12.75">
      <c r="A196" s="199"/>
      <c r="B196" s="200"/>
      <c r="C196" s="200"/>
    </row>
    <row r="197" spans="1:4" ht="12.75">
      <c r="A197" s="47"/>
      <c r="B197" s="47"/>
      <c r="C197" s="48"/>
      <c r="D197" s="43"/>
    </row>
    <row r="199" spans="1:4" ht="12.75">
      <c r="A199" s="56"/>
      <c r="B199" s="56"/>
      <c r="C199" s="14"/>
      <c r="D199" s="14"/>
    </row>
    <row r="200" spans="1:4" ht="12.75">
      <c r="A200" s="56"/>
      <c r="B200" s="56"/>
      <c r="C200" s="14"/>
      <c r="D200" s="14"/>
    </row>
    <row r="201" spans="1:4" ht="12.75">
      <c r="A201" s="56"/>
      <c r="B201" s="56"/>
      <c r="C201" s="14"/>
      <c r="D201" s="14"/>
    </row>
    <row r="202" spans="1:4" ht="12.75">
      <c r="A202" s="56"/>
      <c r="B202" s="56"/>
      <c r="C202" s="14"/>
      <c r="D202" s="14"/>
    </row>
    <row r="203" spans="1:4" ht="12.75">
      <c r="A203" s="56"/>
      <c r="B203" s="56"/>
      <c r="C203" s="14"/>
      <c r="D203" s="14"/>
    </row>
    <row r="204" ht="12.75">
      <c r="A204" s="56"/>
    </row>
    <row r="205" spans="1:4" ht="12.75">
      <c r="A205" s="56"/>
      <c r="B205" s="56"/>
      <c r="C205" s="14"/>
      <c r="D205" s="14"/>
    </row>
    <row r="206" spans="1:4" ht="12.75">
      <c r="A206" s="56"/>
      <c r="B206" s="56"/>
      <c r="C206" s="21"/>
      <c r="D206" s="21"/>
    </row>
    <row r="207" spans="1:4" ht="12.75">
      <c r="A207" s="56"/>
      <c r="B207" s="56"/>
      <c r="C207" s="14"/>
      <c r="D207" s="14"/>
    </row>
    <row r="208" spans="1:4" ht="12.75">
      <c r="A208" s="56"/>
      <c r="B208" s="56"/>
      <c r="C208" s="33"/>
      <c r="D208" s="33"/>
    </row>
    <row r="209" spans="2:4" ht="12.75">
      <c r="B209" s="80"/>
      <c r="C209" s="34"/>
      <c r="D209" s="34"/>
    </row>
  </sheetData>
  <sheetProtection/>
  <mergeCells count="5">
    <mergeCell ref="A196:C196"/>
    <mergeCell ref="A2:H2"/>
    <mergeCell ref="A1:H1"/>
    <mergeCell ref="A3:C3"/>
    <mergeCell ref="A4:C4"/>
  </mergeCells>
  <printOptions horizontalCentered="1"/>
  <pageMargins left="0.1968503937007874" right="0.1968503937007874" top="0.4330708661417323" bottom="0.4330708661417323" header="0.31496062992125984" footer="0.1968503937007874"/>
  <pageSetup firstPageNumber="586" useFirstPageNumber="1" horizontalDpi="300" verticalDpi="300" orientation="portrait" paperSize="9" scale="85" r:id="rId1"/>
  <headerFooter alignWithMargins="0">
    <oddFooter>&amp;C&amp;P</oddFooter>
  </headerFooter>
  <rowBreaks count="2" manualBreakCount="2">
    <brk id="130" max="9" man="1"/>
    <brk id="1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2" topLeftCell="A17" activePane="bottomLeft" state="frozen"/>
      <selection pane="topLeft" activeCell="H4" sqref="H4"/>
      <selection pane="bottomLeft" activeCell="H4" sqref="H4"/>
    </sheetView>
  </sheetViews>
  <sheetFormatPr defaultColWidth="11.421875" defaultRowHeight="14.25" customHeight="1"/>
  <cols>
    <col min="1" max="2" width="5.28125" style="76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140625" style="15" customWidth="1"/>
    <col min="8" max="8" width="8.140625" style="18" customWidth="1"/>
    <col min="9" max="9" width="11.421875" style="17" customWidth="1"/>
    <col min="10" max="16384" width="11.421875" style="7" customWidth="1"/>
  </cols>
  <sheetData>
    <row r="1" spans="1:8" ht="34.5" customHeight="1">
      <c r="A1" s="206" t="s">
        <v>74</v>
      </c>
      <c r="B1" s="206"/>
      <c r="C1" s="206"/>
      <c r="D1" s="206"/>
      <c r="E1" s="206"/>
      <c r="F1" s="206"/>
      <c r="G1" s="206"/>
      <c r="H1" s="206"/>
    </row>
    <row r="2" spans="1:9" s="36" customFormat="1" ht="27.75" customHeight="1">
      <c r="A2" s="202" t="s">
        <v>144</v>
      </c>
      <c r="B2" s="203"/>
      <c r="C2" s="203"/>
      <c r="D2" s="156" t="s">
        <v>169</v>
      </c>
      <c r="E2" s="156" t="s">
        <v>160</v>
      </c>
      <c r="F2" s="156" t="s">
        <v>174</v>
      </c>
      <c r="G2" s="104" t="s">
        <v>145</v>
      </c>
      <c r="H2" s="104" t="s">
        <v>145</v>
      </c>
      <c r="I2" s="51"/>
    </row>
    <row r="3" spans="1:9" s="36" customFormat="1" ht="12" customHeight="1">
      <c r="A3" s="204">
        <v>1</v>
      </c>
      <c r="B3" s="205"/>
      <c r="C3" s="205"/>
      <c r="D3" s="105">
        <v>2</v>
      </c>
      <c r="E3" s="105">
        <v>3</v>
      </c>
      <c r="F3" s="105">
        <v>4</v>
      </c>
      <c r="G3" s="106" t="s">
        <v>146</v>
      </c>
      <c r="H3" s="106" t="s">
        <v>147</v>
      </c>
      <c r="I3" s="51"/>
    </row>
    <row r="4" spans="1:8" ht="22.5" customHeight="1">
      <c r="A4" s="56">
        <v>3</v>
      </c>
      <c r="B4" s="66"/>
      <c r="C4" s="74" t="s">
        <v>34</v>
      </c>
      <c r="D4" s="17">
        <f>D5+D15+D46+D56</f>
        <v>88548535</v>
      </c>
      <c r="E4" s="17">
        <f>E5+E15+E46+E56</f>
        <v>88841000</v>
      </c>
      <c r="F4" s="17">
        <f>F5+F15+F46+F56</f>
        <v>79391100</v>
      </c>
      <c r="G4" s="67">
        <f aca="true" t="shared" si="0" ref="G4:G31">F4/D4*100</f>
        <v>89.65828740136695</v>
      </c>
      <c r="H4" s="67">
        <f>F4/E4*100</f>
        <v>89.36313188730428</v>
      </c>
    </row>
    <row r="5" spans="1:8" ht="12.75" customHeight="1">
      <c r="A5" s="56">
        <v>31</v>
      </c>
      <c r="B5" s="66"/>
      <c r="C5" s="66" t="s">
        <v>35</v>
      </c>
      <c r="D5" s="17">
        <f>D6+D10+D12</f>
        <v>12486095</v>
      </c>
      <c r="E5" s="17">
        <f>E6+E10+E12</f>
        <v>18183000</v>
      </c>
      <c r="F5" s="17">
        <f>F6+F10+F12</f>
        <v>13986286</v>
      </c>
      <c r="G5" s="67">
        <f t="shared" si="0"/>
        <v>112.01489336738189</v>
      </c>
      <c r="H5" s="67">
        <f>F5/E5*100</f>
        <v>76.9195732277402</v>
      </c>
    </row>
    <row r="6" spans="1:9" s="16" customFormat="1" ht="13.5" customHeight="1">
      <c r="A6" s="56">
        <v>311</v>
      </c>
      <c r="B6" s="66"/>
      <c r="C6" s="66" t="s">
        <v>85</v>
      </c>
      <c r="D6" s="17">
        <f>SUM(D7:D9)</f>
        <v>9538220</v>
      </c>
      <c r="E6" s="17">
        <v>10580000</v>
      </c>
      <c r="F6" s="17">
        <f>SUM(F7:F9)</f>
        <v>8470680</v>
      </c>
      <c r="G6" s="67">
        <f t="shared" si="0"/>
        <v>88.80776497082265</v>
      </c>
      <c r="H6" s="67">
        <f aca="true" t="shared" si="1" ref="H6:H12">F6/E6*100</f>
        <v>80.06313799621928</v>
      </c>
      <c r="I6" s="17"/>
    </row>
    <row r="7" spans="1:7" ht="13.5" customHeight="1">
      <c r="A7" s="30"/>
      <c r="B7" s="68">
        <v>3111</v>
      </c>
      <c r="C7" s="68" t="s">
        <v>36</v>
      </c>
      <c r="D7" s="86">
        <v>9538220</v>
      </c>
      <c r="F7" s="15">
        <f>SUM('posebni dio'!D12)</f>
        <v>8470680</v>
      </c>
      <c r="G7" s="18">
        <f t="shared" si="0"/>
        <v>88.80776497082265</v>
      </c>
    </row>
    <row r="8" spans="1:7" ht="13.5" customHeight="1" hidden="1">
      <c r="A8" s="30"/>
      <c r="B8" s="68">
        <v>3112</v>
      </c>
      <c r="C8" s="68" t="s">
        <v>115</v>
      </c>
      <c r="D8" s="86">
        <v>0</v>
      </c>
      <c r="F8" s="15">
        <f>SUM('posebni dio'!D13)</f>
        <v>0</v>
      </c>
      <c r="G8" s="18" t="e">
        <f t="shared" si="0"/>
        <v>#DIV/0!</v>
      </c>
    </row>
    <row r="9" spans="1:9" s="31" customFormat="1" ht="12.75" hidden="1">
      <c r="A9" s="76"/>
      <c r="B9" s="78">
        <v>3113</v>
      </c>
      <c r="C9" s="79" t="s">
        <v>102</v>
      </c>
      <c r="D9" s="86">
        <v>0</v>
      </c>
      <c r="E9" s="15"/>
      <c r="F9" s="15">
        <f>SUM('posebni dio'!D14)</f>
        <v>0</v>
      </c>
      <c r="G9" s="18" t="e">
        <f t="shared" si="0"/>
        <v>#DIV/0!</v>
      </c>
      <c r="H9" s="18"/>
      <c r="I9" s="52"/>
    </row>
    <row r="10" spans="1:9" s="16" customFormat="1" ht="13.5" customHeight="1">
      <c r="A10" s="56">
        <v>312</v>
      </c>
      <c r="B10" s="66"/>
      <c r="C10" s="66" t="s">
        <v>37</v>
      </c>
      <c r="D10" s="17">
        <f>D11</f>
        <v>1376535</v>
      </c>
      <c r="E10" s="17">
        <v>6000000</v>
      </c>
      <c r="F10" s="17">
        <f>F11</f>
        <v>4087051</v>
      </c>
      <c r="G10" s="67">
        <f t="shared" si="0"/>
        <v>296.9086147464467</v>
      </c>
      <c r="H10" s="67">
        <f t="shared" si="1"/>
        <v>68.11751666666666</v>
      </c>
      <c r="I10" s="17"/>
    </row>
    <row r="11" spans="1:7" ht="13.5" customHeight="1">
      <c r="A11" s="30"/>
      <c r="B11" s="68">
        <v>3121</v>
      </c>
      <c r="C11" s="68" t="s">
        <v>37</v>
      </c>
      <c r="D11" s="15">
        <v>1376535</v>
      </c>
      <c r="F11" s="15">
        <f>SUM('posebni dio'!D16)</f>
        <v>4087051</v>
      </c>
      <c r="G11" s="18">
        <f t="shared" si="0"/>
        <v>296.9086147464467</v>
      </c>
    </row>
    <row r="12" spans="1:9" s="16" customFormat="1" ht="13.5" customHeight="1">
      <c r="A12" s="56">
        <v>313</v>
      </c>
      <c r="B12" s="66"/>
      <c r="C12" s="66" t="s">
        <v>38</v>
      </c>
      <c r="D12" s="17">
        <f>D13+D14</f>
        <v>1571340</v>
      </c>
      <c r="E12" s="17">
        <v>1603000</v>
      </c>
      <c r="F12" s="17">
        <f>F13+F14</f>
        <v>1428555</v>
      </c>
      <c r="G12" s="67">
        <f t="shared" si="0"/>
        <v>90.91316965138036</v>
      </c>
      <c r="H12" s="67">
        <f t="shared" si="1"/>
        <v>89.11759201497192</v>
      </c>
      <c r="I12" s="17"/>
    </row>
    <row r="13" spans="1:7" ht="13.5" customHeight="1">
      <c r="A13" s="30"/>
      <c r="B13" s="68">
        <v>3132</v>
      </c>
      <c r="C13" s="68" t="s">
        <v>93</v>
      </c>
      <c r="D13" s="86">
        <v>1402330</v>
      </c>
      <c r="F13" s="15">
        <f>SUM('posebni dio'!D18)</f>
        <v>1287249</v>
      </c>
      <c r="G13" s="18">
        <f t="shared" si="0"/>
        <v>91.79358638836793</v>
      </c>
    </row>
    <row r="14" spans="1:7" ht="13.5" customHeight="1">
      <c r="A14" s="30"/>
      <c r="B14" s="68">
        <v>3133</v>
      </c>
      <c r="C14" s="68" t="s">
        <v>96</v>
      </c>
      <c r="D14" s="86">
        <v>169010</v>
      </c>
      <c r="F14" s="15">
        <f>SUM('posebni dio'!D19)</f>
        <v>141306</v>
      </c>
      <c r="G14" s="18">
        <f t="shared" si="0"/>
        <v>83.6080705283711</v>
      </c>
    </row>
    <row r="15" spans="1:8" ht="13.5" customHeight="1">
      <c r="A15" s="56">
        <v>32</v>
      </c>
      <c r="B15" s="66"/>
      <c r="C15" s="69" t="s">
        <v>0</v>
      </c>
      <c r="D15" s="17">
        <f>D16+D21+D26+D38</f>
        <v>19167637</v>
      </c>
      <c r="E15" s="17">
        <f>E16+E21+E26+E36+E38</f>
        <v>9545000</v>
      </c>
      <c r="F15" s="17">
        <f>F16+F21+F26+F38+F36</f>
        <v>7934766</v>
      </c>
      <c r="G15" s="67">
        <f t="shared" si="0"/>
        <v>41.39668337834236</v>
      </c>
      <c r="H15" s="67">
        <f>F15/E15*100</f>
        <v>83.13007857517024</v>
      </c>
    </row>
    <row r="16" spans="1:9" s="16" customFormat="1" ht="13.5" customHeight="1">
      <c r="A16" s="56">
        <v>321</v>
      </c>
      <c r="B16" s="66"/>
      <c r="C16" s="69" t="s">
        <v>4</v>
      </c>
      <c r="D16" s="17">
        <f>D17+D18+D19+D20</f>
        <v>413515</v>
      </c>
      <c r="E16" s="17">
        <v>430000</v>
      </c>
      <c r="F16" s="17">
        <f>F17+F18+F19+F20</f>
        <v>366368</v>
      </c>
      <c r="G16" s="67">
        <f t="shared" si="0"/>
        <v>88.59847889435692</v>
      </c>
      <c r="H16" s="67">
        <f>F16/E16*100</f>
        <v>85.20186046511627</v>
      </c>
      <c r="I16" s="17"/>
    </row>
    <row r="17" spans="1:7" ht="13.5" customHeight="1">
      <c r="A17" s="30"/>
      <c r="B17" s="68">
        <v>3211</v>
      </c>
      <c r="C17" s="70" t="s">
        <v>39</v>
      </c>
      <c r="D17" s="86">
        <v>33716</v>
      </c>
      <c r="F17" s="15">
        <f>SUM('posebni dio'!D22)</f>
        <v>17258</v>
      </c>
      <c r="G17" s="18">
        <f t="shared" si="0"/>
        <v>51.18638035354135</v>
      </c>
    </row>
    <row r="18" spans="1:7" ht="13.5" customHeight="1">
      <c r="A18" s="30"/>
      <c r="B18" s="68">
        <v>3212</v>
      </c>
      <c r="C18" s="70" t="s">
        <v>40</v>
      </c>
      <c r="D18" s="86">
        <v>336769</v>
      </c>
      <c r="F18" s="15">
        <f>SUM('posebni dio'!D23)</f>
        <v>293768</v>
      </c>
      <c r="G18" s="18">
        <f t="shared" si="0"/>
        <v>87.2313069195799</v>
      </c>
    </row>
    <row r="19" spans="1:7" ht="13.5" customHeight="1">
      <c r="A19" s="30"/>
      <c r="B19" s="72" t="s">
        <v>2</v>
      </c>
      <c r="C19" s="70" t="s">
        <v>3</v>
      </c>
      <c r="D19" s="86">
        <v>15756</v>
      </c>
      <c r="F19" s="15">
        <f>SUM('posebni dio'!D24)</f>
        <v>25324</v>
      </c>
      <c r="G19" s="18">
        <f t="shared" si="0"/>
        <v>160.72607260726073</v>
      </c>
    </row>
    <row r="20" spans="1:7" ht="13.5" customHeight="1">
      <c r="A20" s="30"/>
      <c r="B20" s="72">
        <v>3214</v>
      </c>
      <c r="C20" s="70" t="s">
        <v>109</v>
      </c>
      <c r="D20" s="86">
        <v>27274</v>
      </c>
      <c r="F20" s="15">
        <f>SUM('posebni dio'!D25)</f>
        <v>30018</v>
      </c>
      <c r="G20" s="18">
        <f t="shared" si="0"/>
        <v>110.06086382635476</v>
      </c>
    </row>
    <row r="21" spans="1:9" s="16" customFormat="1" ht="13.5" customHeight="1">
      <c r="A21" s="56">
        <v>322</v>
      </c>
      <c r="B21" s="71"/>
      <c r="C21" s="71" t="s">
        <v>41</v>
      </c>
      <c r="D21" s="17">
        <f>SUM(D22:D25)</f>
        <v>3266695</v>
      </c>
      <c r="E21" s="17">
        <v>1400000</v>
      </c>
      <c r="F21" s="17">
        <f>SUM(F22:F25)</f>
        <v>1521112</v>
      </c>
      <c r="G21" s="67">
        <f t="shared" si="0"/>
        <v>46.5642491876346</v>
      </c>
      <c r="H21" s="67">
        <f>F21/E21*100</f>
        <v>108.65085714285713</v>
      </c>
      <c r="I21" s="17"/>
    </row>
    <row r="22" spans="1:7" ht="13.5" customHeight="1">
      <c r="A22" s="30"/>
      <c r="B22" s="72">
        <v>3221</v>
      </c>
      <c r="C22" s="68" t="s">
        <v>42</v>
      </c>
      <c r="D22" s="15">
        <v>344348</v>
      </c>
      <c r="F22" s="15">
        <f>SUM('posebni dio'!D27)</f>
        <v>268586</v>
      </c>
      <c r="G22" s="18">
        <f t="shared" si="0"/>
        <v>77.99842020281808</v>
      </c>
    </row>
    <row r="23" spans="1:7" ht="13.5" customHeight="1">
      <c r="A23" s="30"/>
      <c r="B23" s="72">
        <v>3223</v>
      </c>
      <c r="C23" s="68" t="s">
        <v>43</v>
      </c>
      <c r="D23" s="15">
        <v>2892528</v>
      </c>
      <c r="F23" s="15">
        <f>SUM('posebni dio'!D28)</f>
        <v>1239807</v>
      </c>
      <c r="G23" s="18">
        <f t="shared" si="0"/>
        <v>42.86240271485704</v>
      </c>
    </row>
    <row r="24" spans="1:7" ht="13.5" customHeight="1">
      <c r="A24" s="30"/>
      <c r="B24" s="72">
        <v>3224</v>
      </c>
      <c r="C24" s="80" t="s">
        <v>158</v>
      </c>
      <c r="D24" s="15">
        <v>15550</v>
      </c>
      <c r="F24" s="15">
        <f>SUM('posebni dio'!D29)</f>
        <v>6955</v>
      </c>
      <c r="G24" s="18">
        <f t="shared" si="0"/>
        <v>44.72668810289389</v>
      </c>
    </row>
    <row r="25" spans="1:7" ht="13.5" customHeight="1">
      <c r="A25" s="30"/>
      <c r="B25" s="72" t="s">
        <v>5</v>
      </c>
      <c r="C25" s="72" t="s">
        <v>6</v>
      </c>
      <c r="D25" s="15">
        <v>14269</v>
      </c>
      <c r="F25" s="15">
        <f>SUM('posebni dio'!D30)</f>
        <v>5764</v>
      </c>
      <c r="G25" s="18">
        <f t="shared" si="0"/>
        <v>40.39526245707478</v>
      </c>
    </row>
    <row r="26" spans="1:9" s="16" customFormat="1" ht="13.5" customHeight="1">
      <c r="A26" s="56">
        <v>323</v>
      </c>
      <c r="B26" s="130"/>
      <c r="C26" s="71" t="s">
        <v>7</v>
      </c>
      <c r="D26" s="17">
        <f>SUM(D27:D35)</f>
        <v>13374005</v>
      </c>
      <c r="E26" s="17">
        <v>6280000</v>
      </c>
      <c r="F26" s="17">
        <f>SUM(F27:F35)</f>
        <v>4941265</v>
      </c>
      <c r="G26" s="67">
        <f t="shared" si="0"/>
        <v>36.94678594781443</v>
      </c>
      <c r="H26" s="67">
        <f>F26/E26*100</f>
        <v>78.68256369426751</v>
      </c>
      <c r="I26" s="17"/>
    </row>
    <row r="27" spans="1:7" ht="13.5" customHeight="1">
      <c r="A27" s="30"/>
      <c r="B27" s="68">
        <v>3231</v>
      </c>
      <c r="C27" s="68" t="s">
        <v>44</v>
      </c>
      <c r="D27" s="86">
        <v>488442</v>
      </c>
      <c r="F27" s="15">
        <f>SUM('posebni dio'!D32)</f>
        <v>321812</v>
      </c>
      <c r="G27" s="18">
        <f t="shared" si="0"/>
        <v>65.8854070698261</v>
      </c>
    </row>
    <row r="28" spans="1:7" ht="13.5" customHeight="1">
      <c r="A28" s="30"/>
      <c r="B28" s="68">
        <v>3232</v>
      </c>
      <c r="C28" s="72" t="s">
        <v>8</v>
      </c>
      <c r="D28" s="86">
        <v>1184392</v>
      </c>
      <c r="F28" s="15">
        <f>SUM('posebni dio'!D33)</f>
        <v>425855</v>
      </c>
      <c r="G28" s="18">
        <f t="shared" si="0"/>
        <v>35.95557889617626</v>
      </c>
    </row>
    <row r="29" spans="1:7" ht="13.5" customHeight="1">
      <c r="A29" s="30"/>
      <c r="B29" s="78">
        <v>3233</v>
      </c>
      <c r="C29" s="81" t="s">
        <v>103</v>
      </c>
      <c r="D29" s="86">
        <v>156677</v>
      </c>
      <c r="F29" s="15">
        <f>SUM('posebni dio'!D34)</f>
        <v>132492</v>
      </c>
      <c r="G29" s="18">
        <f t="shared" si="0"/>
        <v>84.56378409083656</v>
      </c>
    </row>
    <row r="30" spans="1:7" ht="13.5" customHeight="1">
      <c r="A30" s="30"/>
      <c r="B30" s="68">
        <v>3234</v>
      </c>
      <c r="C30" s="70" t="s">
        <v>45</v>
      </c>
      <c r="D30" s="86">
        <v>3873576</v>
      </c>
      <c r="F30" s="15">
        <f>SUM('posebni dio'!D35)</f>
        <v>196890</v>
      </c>
      <c r="G30" s="18">
        <f t="shared" si="0"/>
        <v>5.082900141884399</v>
      </c>
    </row>
    <row r="31" spans="1:7" ht="13.5" customHeight="1">
      <c r="A31" s="30"/>
      <c r="B31" s="68">
        <v>3235</v>
      </c>
      <c r="C31" s="70" t="s">
        <v>46</v>
      </c>
      <c r="D31" s="86">
        <v>59200</v>
      </c>
      <c r="F31" s="15">
        <f>SUM('posebni dio'!D36)</f>
        <v>42819</v>
      </c>
      <c r="G31" s="18">
        <f t="shared" si="0"/>
        <v>72.32939189189189</v>
      </c>
    </row>
    <row r="32" spans="1:7" ht="13.5" customHeight="1">
      <c r="A32" s="30"/>
      <c r="B32" s="68">
        <v>3236</v>
      </c>
      <c r="C32" s="77" t="s">
        <v>161</v>
      </c>
      <c r="D32" s="86">
        <v>0</v>
      </c>
      <c r="F32" s="15">
        <f>SUM('posebni dio'!D37)</f>
        <v>55880</v>
      </c>
      <c r="G32" s="22" t="s">
        <v>150</v>
      </c>
    </row>
    <row r="33" spans="1:7" ht="13.5" customHeight="1">
      <c r="A33" s="30"/>
      <c r="B33" s="68">
        <v>3237</v>
      </c>
      <c r="C33" s="72" t="s">
        <v>9</v>
      </c>
      <c r="D33" s="86">
        <v>6565008</v>
      </c>
      <c r="F33" s="15">
        <f>SUM('posebni dio'!D38)</f>
        <v>3163107</v>
      </c>
      <c r="G33" s="18">
        <f>F33/D33*100</f>
        <v>48.181312193374325</v>
      </c>
    </row>
    <row r="34" spans="1:7" ht="13.5" customHeight="1">
      <c r="A34" s="30"/>
      <c r="B34" s="68">
        <v>3238</v>
      </c>
      <c r="C34" s="72" t="s">
        <v>10</v>
      </c>
      <c r="D34" s="86">
        <v>94850</v>
      </c>
      <c r="F34" s="15">
        <f>SUM('posebni dio'!D39)</f>
        <v>87850</v>
      </c>
      <c r="G34" s="18">
        <f>F34/D34*100</f>
        <v>92.619926199262</v>
      </c>
    </row>
    <row r="35" spans="1:7" ht="13.5" customHeight="1">
      <c r="A35" s="30"/>
      <c r="B35" s="68">
        <v>3239</v>
      </c>
      <c r="C35" s="72" t="s">
        <v>47</v>
      </c>
      <c r="D35" s="86">
        <v>951860</v>
      </c>
      <c r="F35" s="15">
        <f>SUM('posebni dio'!D40)</f>
        <v>514560</v>
      </c>
      <c r="G35" s="18">
        <f>F35/D35*100</f>
        <v>54.0583699283508</v>
      </c>
    </row>
    <row r="36" spans="1:8" ht="13.5" customHeight="1">
      <c r="A36" s="56">
        <v>324</v>
      </c>
      <c r="B36" s="68"/>
      <c r="C36" s="66" t="s">
        <v>162</v>
      </c>
      <c r="D36" s="17">
        <f>SUM(D37)</f>
        <v>0</v>
      </c>
      <c r="E36" s="17">
        <v>100000</v>
      </c>
      <c r="F36" s="17">
        <f>SUM(F37)</f>
        <v>66228</v>
      </c>
      <c r="G36" s="58" t="s">
        <v>150</v>
      </c>
      <c r="H36" s="67">
        <f>F36/E36*100</f>
        <v>66.228</v>
      </c>
    </row>
    <row r="37" spans="1:8" ht="13.5" customHeight="1">
      <c r="A37" s="30"/>
      <c r="B37" s="68">
        <v>3241</v>
      </c>
      <c r="C37" s="68" t="s">
        <v>162</v>
      </c>
      <c r="D37" s="15">
        <v>0</v>
      </c>
      <c r="E37" s="166">
        <v>0</v>
      </c>
      <c r="F37" s="15">
        <f>SUM('posebni dio'!D42)</f>
        <v>66228</v>
      </c>
      <c r="G37" s="22" t="s">
        <v>150</v>
      </c>
      <c r="H37" s="22"/>
    </row>
    <row r="38" spans="1:9" s="16" customFormat="1" ht="13.5" customHeight="1">
      <c r="A38" s="56">
        <v>329</v>
      </c>
      <c r="B38" s="66"/>
      <c r="C38" s="66" t="s">
        <v>49</v>
      </c>
      <c r="D38" s="17">
        <f>SUM(D39:D45)</f>
        <v>2113422</v>
      </c>
      <c r="E38" s="17">
        <v>1335000</v>
      </c>
      <c r="F38" s="17">
        <f>SUM(F39:F45)</f>
        <v>1039793</v>
      </c>
      <c r="G38" s="67">
        <f aca="true" t="shared" si="2" ref="G38:G43">F38/D38*100</f>
        <v>49.199497308157106</v>
      </c>
      <c r="H38" s="67">
        <f>F38/E38*100</f>
        <v>77.88711610486891</v>
      </c>
      <c r="I38" s="17"/>
    </row>
    <row r="39" spans="1:9" ht="24" customHeight="1">
      <c r="A39" s="30"/>
      <c r="B39" s="78">
        <v>3291</v>
      </c>
      <c r="C39" s="139" t="s">
        <v>168</v>
      </c>
      <c r="D39" s="45">
        <v>28152</v>
      </c>
      <c r="F39" s="15">
        <f>SUM('posebni dio'!D44)</f>
        <v>48261</v>
      </c>
      <c r="G39" s="18">
        <f t="shared" si="2"/>
        <v>171.4300937766411</v>
      </c>
      <c r="I39" s="15"/>
    </row>
    <row r="40" spans="1:7" ht="13.5" customHeight="1">
      <c r="A40" s="30"/>
      <c r="B40" s="68">
        <v>3292</v>
      </c>
      <c r="C40" s="68" t="s">
        <v>50</v>
      </c>
      <c r="D40" s="86">
        <v>27627</v>
      </c>
      <c r="F40" s="15">
        <f>SUM('posebni dio'!D45)</f>
        <v>25199</v>
      </c>
      <c r="G40" s="18">
        <f t="shared" si="2"/>
        <v>91.21149600028957</v>
      </c>
    </row>
    <row r="41" spans="1:7" ht="13.5" customHeight="1">
      <c r="A41" s="30"/>
      <c r="B41" s="68">
        <v>3293</v>
      </c>
      <c r="C41" s="68" t="s">
        <v>51</v>
      </c>
      <c r="D41" s="86">
        <v>12805</v>
      </c>
      <c r="F41" s="15">
        <f>SUM('posebni dio'!D46)</f>
        <v>17388</v>
      </c>
      <c r="G41" s="18">
        <f t="shared" si="2"/>
        <v>135.79070675517374</v>
      </c>
    </row>
    <row r="42" spans="1:7" ht="13.5" customHeight="1">
      <c r="A42" s="30"/>
      <c r="B42" s="68">
        <v>3294</v>
      </c>
      <c r="C42" s="68" t="s">
        <v>52</v>
      </c>
      <c r="D42" s="86">
        <v>1842</v>
      </c>
      <c r="F42" s="15">
        <f>SUM('posebni dio'!D47)</f>
        <v>480</v>
      </c>
      <c r="G42" s="18">
        <f t="shared" si="2"/>
        <v>26.058631921824105</v>
      </c>
    </row>
    <row r="43" spans="1:7" ht="13.5" customHeight="1">
      <c r="A43" s="30"/>
      <c r="B43" s="78">
        <v>3295</v>
      </c>
      <c r="C43" s="79" t="s">
        <v>104</v>
      </c>
      <c r="D43" s="86">
        <v>806647</v>
      </c>
      <c r="F43" s="15">
        <f>SUM('posebni dio'!D48)</f>
        <v>31594</v>
      </c>
      <c r="G43" s="18">
        <f t="shared" si="2"/>
        <v>3.9167070602134513</v>
      </c>
    </row>
    <row r="44" spans="1:7" ht="13.5" customHeight="1">
      <c r="A44" s="30"/>
      <c r="B44" s="78">
        <v>3296</v>
      </c>
      <c r="C44" s="79" t="s">
        <v>163</v>
      </c>
      <c r="D44" s="15">
        <v>0</v>
      </c>
      <c r="F44" s="15">
        <f>SUM('posebni dio'!D49)</f>
        <v>849003</v>
      </c>
      <c r="G44" s="22" t="s">
        <v>150</v>
      </c>
    </row>
    <row r="45" spans="1:7" ht="13.5" customHeight="1">
      <c r="A45" s="30"/>
      <c r="B45" s="68">
        <v>3299</v>
      </c>
      <c r="C45" s="68" t="s">
        <v>49</v>
      </c>
      <c r="D45" s="86">
        <v>1236349</v>
      </c>
      <c r="F45" s="15">
        <f>SUM('posebni dio'!D50)</f>
        <v>67868</v>
      </c>
      <c r="G45" s="18">
        <f aca="true" t="shared" si="3" ref="G45:G59">F45/D45*100</f>
        <v>5.489388514084615</v>
      </c>
    </row>
    <row r="46" spans="1:8" ht="13.5" customHeight="1">
      <c r="A46" s="119">
        <v>34</v>
      </c>
      <c r="B46" s="82"/>
      <c r="C46" s="32" t="s">
        <v>11</v>
      </c>
      <c r="D46" s="17">
        <f>SUM(D47+D51)</f>
        <v>56891803</v>
      </c>
      <c r="E46" s="17">
        <f>SUM(E47+E51)</f>
        <v>61093000</v>
      </c>
      <c r="F46" s="17">
        <f>F47+F51</f>
        <v>57470048</v>
      </c>
      <c r="G46" s="67">
        <f t="shared" si="3"/>
        <v>101.01639422466538</v>
      </c>
      <c r="H46" s="67">
        <f>F46/E46*100</f>
        <v>94.06977558803791</v>
      </c>
    </row>
    <row r="47" spans="1:9" s="16" customFormat="1" ht="13.5" customHeight="1">
      <c r="A47" s="119">
        <v>342</v>
      </c>
      <c r="B47" s="131"/>
      <c r="C47" s="33" t="s">
        <v>97</v>
      </c>
      <c r="D47" s="17">
        <f>SUM(D48:D50)</f>
        <v>55093157</v>
      </c>
      <c r="E47" s="17">
        <v>55443000</v>
      </c>
      <c r="F47" s="17">
        <f>SUM(F48:F50)</f>
        <v>52309038</v>
      </c>
      <c r="G47" s="67">
        <f t="shared" si="3"/>
        <v>94.94652484699688</v>
      </c>
      <c r="H47" s="67">
        <f>F47/E47*100</f>
        <v>94.34741626535362</v>
      </c>
      <c r="I47" s="17"/>
    </row>
    <row r="48" spans="1:9" s="16" customFormat="1" ht="24" customHeight="1">
      <c r="A48" s="119"/>
      <c r="B48" s="78">
        <v>3422</v>
      </c>
      <c r="C48" s="77" t="s">
        <v>114</v>
      </c>
      <c r="D48" s="15">
        <v>22391763</v>
      </c>
      <c r="E48" s="15"/>
      <c r="F48" s="15">
        <f>SUM('posebni dio'!D81)</f>
        <v>8597270</v>
      </c>
      <c r="G48" s="18">
        <f t="shared" si="3"/>
        <v>38.39478829782183</v>
      </c>
      <c r="H48" s="18"/>
      <c r="I48" s="17"/>
    </row>
    <row r="49" spans="2:7" ht="24.75" customHeight="1">
      <c r="B49" s="132" t="s">
        <v>48</v>
      </c>
      <c r="C49" s="34" t="s">
        <v>86</v>
      </c>
      <c r="D49" s="15">
        <v>28092901</v>
      </c>
      <c r="F49" s="15">
        <f>SUM('posebni dio'!D82+'posebni dio'!D99)</f>
        <v>41030137</v>
      </c>
      <c r="G49" s="18">
        <f t="shared" si="3"/>
        <v>146.05161994483944</v>
      </c>
    </row>
    <row r="50" spans="2:7" ht="24.75" customHeight="1">
      <c r="B50" s="132">
        <v>3426</v>
      </c>
      <c r="C50" s="34" t="s">
        <v>152</v>
      </c>
      <c r="D50" s="15">
        <v>4608493</v>
      </c>
      <c r="F50" s="15">
        <f>SUM('posebni dio'!D83)</f>
        <v>2681631</v>
      </c>
      <c r="G50" s="18">
        <f t="shared" si="3"/>
        <v>58.18889168324656</v>
      </c>
    </row>
    <row r="51" spans="1:9" s="16" customFormat="1" ht="13.5" customHeight="1">
      <c r="A51" s="56">
        <v>343</v>
      </c>
      <c r="B51" s="66"/>
      <c r="C51" s="66" t="s">
        <v>55</v>
      </c>
      <c r="D51" s="17">
        <f>SUM(D52:D55)</f>
        <v>1798646</v>
      </c>
      <c r="E51" s="17">
        <v>5650000</v>
      </c>
      <c r="F51" s="17">
        <f>SUM(F52:F55)</f>
        <v>5161010</v>
      </c>
      <c r="G51" s="67">
        <f t="shared" si="3"/>
        <v>286.93861938369196</v>
      </c>
      <c r="H51" s="67">
        <f>F51/E51*100</f>
        <v>91.34530973451326</v>
      </c>
      <c r="I51" s="17"/>
    </row>
    <row r="52" spans="1:7" ht="13.5" customHeight="1">
      <c r="A52" s="30"/>
      <c r="B52" s="30">
        <v>3431</v>
      </c>
      <c r="C52" s="68" t="s">
        <v>56</v>
      </c>
      <c r="D52" s="15">
        <v>379149</v>
      </c>
      <c r="F52" s="15">
        <f>SUM('posebni dio'!D53)</f>
        <v>79965</v>
      </c>
      <c r="G52" s="18">
        <f t="shared" si="3"/>
        <v>21.09065301504158</v>
      </c>
    </row>
    <row r="53" spans="1:7" ht="24" customHeight="1">
      <c r="A53" s="30"/>
      <c r="B53" s="76">
        <v>3432</v>
      </c>
      <c r="C53" s="139" t="s">
        <v>87</v>
      </c>
      <c r="D53" s="15">
        <v>189695</v>
      </c>
      <c r="F53" s="15">
        <f>SUM('posebni dio'!D54)</f>
        <v>921454</v>
      </c>
      <c r="G53" s="18">
        <f t="shared" si="3"/>
        <v>485.75555496981997</v>
      </c>
    </row>
    <row r="54" spans="1:7" ht="13.5" customHeight="1">
      <c r="A54" s="30"/>
      <c r="B54" s="30">
        <v>3433</v>
      </c>
      <c r="C54" s="68" t="s">
        <v>57</v>
      </c>
      <c r="D54" s="15">
        <v>1185314</v>
      </c>
      <c r="F54" s="15">
        <f>SUM('posebni dio'!D55)</f>
        <v>4158373</v>
      </c>
      <c r="G54" s="18">
        <f t="shared" si="3"/>
        <v>350.82459162719755</v>
      </c>
    </row>
    <row r="55" spans="1:7" ht="13.5" customHeight="1">
      <c r="A55" s="30"/>
      <c r="B55" s="30">
        <v>3434</v>
      </c>
      <c r="C55" s="68" t="s">
        <v>83</v>
      </c>
      <c r="D55" s="15">
        <v>44488</v>
      </c>
      <c r="F55" s="15">
        <f>SUM('posebni dio'!D56)</f>
        <v>1218</v>
      </c>
      <c r="G55" s="18">
        <f t="shared" si="3"/>
        <v>2.7378169393993885</v>
      </c>
    </row>
    <row r="56" spans="1:8" ht="13.5" customHeight="1">
      <c r="A56" s="119">
        <v>38</v>
      </c>
      <c r="B56" s="82"/>
      <c r="C56" s="83" t="s">
        <v>105</v>
      </c>
      <c r="D56" s="57">
        <f aca="true" t="shared" si="4" ref="D56:F57">SUM(D57)</f>
        <v>3000</v>
      </c>
      <c r="E56" s="57">
        <f t="shared" si="4"/>
        <v>20000</v>
      </c>
      <c r="F56" s="57">
        <f t="shared" si="4"/>
        <v>0</v>
      </c>
      <c r="G56" s="67">
        <f t="shared" si="3"/>
        <v>0</v>
      </c>
      <c r="H56" s="67">
        <f>F56/E56*100</f>
        <v>0</v>
      </c>
    </row>
    <row r="57" spans="1:8" ht="13.5" customHeight="1">
      <c r="A57" s="119">
        <v>383</v>
      </c>
      <c r="B57" s="82"/>
      <c r="C57" s="83" t="s">
        <v>106</v>
      </c>
      <c r="D57" s="57">
        <f t="shared" si="4"/>
        <v>3000</v>
      </c>
      <c r="E57" s="57">
        <v>20000</v>
      </c>
      <c r="F57" s="57">
        <f t="shared" si="4"/>
        <v>0</v>
      </c>
      <c r="G57" s="67">
        <f t="shared" si="3"/>
        <v>0</v>
      </c>
      <c r="H57" s="67">
        <f>F57/E57*100</f>
        <v>0</v>
      </c>
    </row>
    <row r="58" spans="1:7" ht="13.5" customHeight="1">
      <c r="A58" s="30"/>
      <c r="B58" s="78">
        <v>3834</v>
      </c>
      <c r="C58" s="81" t="s">
        <v>127</v>
      </c>
      <c r="D58" s="181">
        <v>3000</v>
      </c>
      <c r="F58" s="15">
        <f>SUM('posebni dio'!D59)</f>
        <v>0</v>
      </c>
      <c r="G58" s="18">
        <f t="shared" si="3"/>
        <v>0</v>
      </c>
    </row>
    <row r="59" spans="1:8" ht="21.75" customHeight="1">
      <c r="A59" s="56">
        <v>4</v>
      </c>
      <c r="B59" s="66"/>
      <c r="C59" s="71" t="s">
        <v>53</v>
      </c>
      <c r="D59" s="17">
        <f>SUM(D63)</f>
        <v>127427</v>
      </c>
      <c r="E59" s="17">
        <f>SUM(E60+E63)</f>
        <v>180000</v>
      </c>
      <c r="F59" s="17">
        <f>SUM(F60+F63)</f>
        <v>255958</v>
      </c>
      <c r="G59" s="67">
        <f t="shared" si="3"/>
        <v>200.86637839704304</v>
      </c>
      <c r="H59" s="67">
        <f>F59/E59*100</f>
        <v>142.1988888888889</v>
      </c>
    </row>
    <row r="60" spans="1:8" ht="13.5" customHeight="1">
      <c r="A60" s="169">
        <v>41</v>
      </c>
      <c r="B60" s="169"/>
      <c r="C60" s="169" t="s">
        <v>133</v>
      </c>
      <c r="D60" s="17">
        <f>SUM(D66,D61)</f>
        <v>0</v>
      </c>
      <c r="E60" s="17">
        <f>SUM(E66,E61)</f>
        <v>0</v>
      </c>
      <c r="F60" s="17">
        <f>SUM(F66,F61)</f>
        <v>147895</v>
      </c>
      <c r="G60" s="22" t="s">
        <v>150</v>
      </c>
      <c r="H60" s="58" t="s">
        <v>150</v>
      </c>
    </row>
    <row r="61" spans="1:8" ht="13.5" customHeight="1">
      <c r="A61" s="169">
        <v>412</v>
      </c>
      <c r="B61" s="169"/>
      <c r="C61" s="169" t="s">
        <v>134</v>
      </c>
      <c r="D61" s="17">
        <f>SUM(D62)</f>
        <v>0</v>
      </c>
      <c r="E61" s="17">
        <f>SUM(E62)</f>
        <v>0</v>
      </c>
      <c r="F61" s="17">
        <f>SUM(F62)</f>
        <v>147895</v>
      </c>
      <c r="G61" s="22" t="s">
        <v>150</v>
      </c>
      <c r="H61" s="58" t="s">
        <v>150</v>
      </c>
    </row>
    <row r="62" spans="1:9" ht="13.5" customHeight="1">
      <c r="A62" s="30"/>
      <c r="B62" s="68">
        <v>4123</v>
      </c>
      <c r="C62" s="68" t="s">
        <v>135</v>
      </c>
      <c r="D62" s="15">
        <v>0</v>
      </c>
      <c r="E62" s="15">
        <f>'posebni dio'!C65</f>
        <v>0</v>
      </c>
      <c r="F62" s="15">
        <f>SUM('posebni dio'!D65)</f>
        <v>147895</v>
      </c>
      <c r="G62" s="22" t="s">
        <v>150</v>
      </c>
      <c r="H62" s="22"/>
      <c r="I62" s="15"/>
    </row>
    <row r="63" spans="1:8" ht="13.5" customHeight="1">
      <c r="A63" s="56">
        <v>42</v>
      </c>
      <c r="B63" s="133"/>
      <c r="C63" s="71" t="s">
        <v>12</v>
      </c>
      <c r="D63" s="17">
        <f>SUM(D69,D64)</f>
        <v>127427</v>
      </c>
      <c r="E63" s="17">
        <f>SUM(E69,E64)</f>
        <v>180000</v>
      </c>
      <c r="F63" s="17">
        <f>SUM(F69,F64)</f>
        <v>108063</v>
      </c>
      <c r="G63" s="18">
        <f aca="true" t="shared" si="5" ref="G63:G68">F63/D63*100</f>
        <v>84.80384847795209</v>
      </c>
      <c r="H63" s="67">
        <f>F63/E63*100</f>
        <v>60.035000000000004</v>
      </c>
    </row>
    <row r="64" spans="1:9" s="16" customFormat="1" ht="13.5" customHeight="1">
      <c r="A64" s="56">
        <v>422</v>
      </c>
      <c r="B64" s="130"/>
      <c r="C64" s="69" t="s">
        <v>15</v>
      </c>
      <c r="D64" s="17">
        <f>SUM(D65:D68)</f>
        <v>127427</v>
      </c>
      <c r="E64" s="17">
        <v>130000</v>
      </c>
      <c r="F64" s="17">
        <f>SUM(F65:F66)</f>
        <v>108063</v>
      </c>
      <c r="G64" s="18">
        <f t="shared" si="5"/>
        <v>84.80384847795209</v>
      </c>
      <c r="H64" s="67">
        <f>F64/E64*100</f>
        <v>83.12538461538462</v>
      </c>
      <c r="I64" s="17"/>
    </row>
    <row r="65" spans="1:7" ht="13.5" customHeight="1">
      <c r="A65" s="30"/>
      <c r="B65" s="129" t="s">
        <v>13</v>
      </c>
      <c r="C65" s="72" t="s">
        <v>14</v>
      </c>
      <c r="D65" s="15">
        <v>116032</v>
      </c>
      <c r="F65" s="15">
        <f>SUM('posebni dio'!D68)</f>
        <v>108063</v>
      </c>
      <c r="G65" s="18">
        <f t="shared" si="5"/>
        <v>93.13206701599559</v>
      </c>
    </row>
    <row r="66" spans="1:9" ht="13.5" customHeight="1" hidden="1">
      <c r="A66" s="30"/>
      <c r="B66" s="129">
        <v>4222</v>
      </c>
      <c r="C66" s="72" t="s">
        <v>164</v>
      </c>
      <c r="D66" s="15">
        <v>0</v>
      </c>
      <c r="F66" s="15">
        <f>SUM('posebni dio'!D69)</f>
        <v>0</v>
      </c>
      <c r="G66" s="18" t="e">
        <f t="shared" si="5"/>
        <v>#DIV/0!</v>
      </c>
      <c r="H66" s="17"/>
      <c r="I66" s="7"/>
    </row>
    <row r="67" spans="1:9" ht="13.5" customHeight="1">
      <c r="A67" s="30"/>
      <c r="B67" s="134">
        <v>4223</v>
      </c>
      <c r="C67" s="73" t="s">
        <v>107</v>
      </c>
      <c r="D67" s="15">
        <v>11395</v>
      </c>
      <c r="F67" s="15">
        <f>SUM('posebni dio'!D70)</f>
        <v>0</v>
      </c>
      <c r="G67" s="18">
        <f t="shared" si="5"/>
        <v>0</v>
      </c>
      <c r="H67" s="17"/>
      <c r="I67" s="7"/>
    </row>
    <row r="68" spans="1:9" ht="13.5" customHeight="1" hidden="1">
      <c r="A68" s="30"/>
      <c r="B68" s="129">
        <v>4227</v>
      </c>
      <c r="C68" s="72" t="s">
        <v>165</v>
      </c>
      <c r="D68" s="15">
        <v>0</v>
      </c>
      <c r="F68" s="15">
        <f>SUM('posebni dio'!D71)</f>
        <v>0</v>
      </c>
      <c r="G68" s="18" t="e">
        <f t="shared" si="5"/>
        <v>#DIV/0!</v>
      </c>
      <c r="H68" s="17"/>
      <c r="I68" s="7"/>
    </row>
    <row r="69" spans="1:8" s="16" customFormat="1" ht="14.25" customHeight="1">
      <c r="A69" s="135">
        <v>426</v>
      </c>
      <c r="B69" s="157"/>
      <c r="C69" s="52" t="s">
        <v>166</v>
      </c>
      <c r="D69" s="17">
        <f>SUM(D70)</f>
        <v>0</v>
      </c>
      <c r="E69" s="17">
        <v>50000</v>
      </c>
      <c r="F69" s="17">
        <f>SUM(F70)</f>
        <v>0</v>
      </c>
      <c r="G69" s="22" t="s">
        <v>150</v>
      </c>
      <c r="H69" s="67">
        <f>F69/E69*100</f>
        <v>0</v>
      </c>
    </row>
    <row r="70" spans="1:9" ht="14.25" customHeight="1">
      <c r="A70" s="158"/>
      <c r="B70" s="159">
        <v>4262</v>
      </c>
      <c r="C70" s="160" t="s">
        <v>108</v>
      </c>
      <c r="D70" s="15">
        <v>0</v>
      </c>
      <c r="F70" s="15">
        <f>SUM('posebni dio'!D73)</f>
        <v>0</v>
      </c>
      <c r="G70" s="22" t="s">
        <v>150</v>
      </c>
      <c r="H70" s="57"/>
      <c r="I70" s="7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firstPageNumber="587" useFirstPageNumber="1"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pane ySplit="2" topLeftCell="A24" activePane="bottomLeft" state="frozen"/>
      <selection pane="topLeft" activeCell="H4" sqref="H4"/>
      <selection pane="bottomLeft" activeCell="C30" sqref="C30"/>
    </sheetView>
  </sheetViews>
  <sheetFormatPr defaultColWidth="11.421875" defaultRowHeight="12.75"/>
  <cols>
    <col min="1" max="2" width="5.28125" style="76" customWidth="1"/>
    <col min="3" max="3" width="50.00390625" style="232" customWidth="1"/>
    <col min="4" max="4" width="12.28125" style="232" customWidth="1"/>
    <col min="5" max="5" width="12.421875" style="242" customWidth="1"/>
    <col min="6" max="6" width="12.140625" style="236" customWidth="1"/>
    <col min="7" max="7" width="8.140625" style="236" customWidth="1"/>
    <col min="8" max="8" width="8.140625" style="243" customWidth="1"/>
    <col min="9" max="16384" width="11.421875" style="50" customWidth="1"/>
  </cols>
  <sheetData>
    <row r="1" spans="1:8" ht="30.75" customHeight="1">
      <c r="A1" s="213" t="s">
        <v>26</v>
      </c>
      <c r="B1" s="213"/>
      <c r="C1" s="213"/>
      <c r="D1" s="213"/>
      <c r="E1" s="213"/>
      <c r="F1" s="213"/>
      <c r="G1" s="213"/>
      <c r="H1" s="213"/>
    </row>
    <row r="2" spans="1:8" s="90" customFormat="1" ht="27.75" customHeight="1">
      <c r="A2" s="214" t="s">
        <v>144</v>
      </c>
      <c r="B2" s="215"/>
      <c r="C2" s="215"/>
      <c r="D2" s="216" t="s">
        <v>170</v>
      </c>
      <c r="E2" s="216" t="s">
        <v>160</v>
      </c>
      <c r="F2" s="216" t="s">
        <v>174</v>
      </c>
      <c r="G2" s="217" t="s">
        <v>145</v>
      </c>
      <c r="H2" s="217" t="s">
        <v>145</v>
      </c>
    </row>
    <row r="3" spans="1:8" s="90" customFormat="1" ht="12.75" customHeight="1">
      <c r="A3" s="218">
        <v>1</v>
      </c>
      <c r="B3" s="219"/>
      <c r="C3" s="219"/>
      <c r="D3" s="220">
        <v>2</v>
      </c>
      <c r="E3" s="220">
        <v>3</v>
      </c>
      <c r="F3" s="220">
        <v>4</v>
      </c>
      <c r="G3" s="221" t="s">
        <v>146</v>
      </c>
      <c r="H3" s="221" t="s">
        <v>147</v>
      </c>
    </row>
    <row r="4" spans="1:8" ht="24" customHeight="1">
      <c r="A4" s="136"/>
      <c r="B4" s="136"/>
      <c r="C4" s="222" t="s">
        <v>54</v>
      </c>
      <c r="D4" s="223">
        <f>D5-D25</f>
        <v>25833787</v>
      </c>
      <c r="E4" s="223">
        <f>E5-E25</f>
        <v>7061000</v>
      </c>
      <c r="F4" s="223">
        <f>F5-F25</f>
        <v>-145119205.78999996</v>
      </c>
      <c r="G4" s="224">
        <f>F4/D4*100</f>
        <v>-561.7418994358046</v>
      </c>
      <c r="H4" s="225">
        <f>F4/E4*100</f>
        <v>-2055.221721994051</v>
      </c>
    </row>
    <row r="5" spans="1:8" s="91" customFormat="1" ht="17.25" customHeight="1">
      <c r="A5" s="135">
        <v>8</v>
      </c>
      <c r="B5" s="135"/>
      <c r="C5" s="157" t="s">
        <v>16</v>
      </c>
      <c r="D5" s="226">
        <f>D6+D11+D18</f>
        <v>786309030</v>
      </c>
      <c r="E5" s="227">
        <f>E6+E11+E18</f>
        <v>318811000</v>
      </c>
      <c r="F5" s="227">
        <f>F6+F11+F18</f>
        <v>127801692</v>
      </c>
      <c r="G5" s="228">
        <f>F5/D5*100</f>
        <v>16.253366949124313</v>
      </c>
      <c r="H5" s="229">
        <f>F5/E5*100</f>
        <v>40.086976923631866</v>
      </c>
    </row>
    <row r="6" spans="1:8" ht="13.5" customHeight="1">
      <c r="A6" s="119">
        <v>81</v>
      </c>
      <c r="B6" s="119"/>
      <c r="C6" s="230" t="s">
        <v>76</v>
      </c>
      <c r="D6" s="227">
        <f>D7+D9</f>
        <v>23954197</v>
      </c>
      <c r="E6" s="227">
        <f>E7+E9</f>
        <v>15100000</v>
      </c>
      <c r="F6" s="227">
        <f>F7+F9</f>
        <v>14641361</v>
      </c>
      <c r="G6" s="228">
        <f aca="true" t="shared" si="0" ref="G6:G39">F6/D6*100</f>
        <v>61.12232023473799</v>
      </c>
      <c r="H6" s="229">
        <f>F6/E6*100</f>
        <v>96.96265562913908</v>
      </c>
    </row>
    <row r="7" spans="1:8" s="49" customFormat="1" ht="27" customHeight="1">
      <c r="A7" s="119">
        <v>814</v>
      </c>
      <c r="B7" s="119"/>
      <c r="C7" s="231" t="s">
        <v>122</v>
      </c>
      <c r="D7" s="227">
        <f>D8</f>
        <v>23954197</v>
      </c>
      <c r="E7" s="227">
        <v>15000000</v>
      </c>
      <c r="F7" s="227">
        <f>F8</f>
        <v>14641361</v>
      </c>
      <c r="G7" s="228">
        <f t="shared" si="0"/>
        <v>61.12232023473799</v>
      </c>
      <c r="H7" s="229">
        <f>F7/E7*100</f>
        <v>97.60907333333333</v>
      </c>
    </row>
    <row r="8" spans="2:8" ht="24.75" customHeight="1">
      <c r="B8" s="76">
        <v>8141</v>
      </c>
      <c r="C8" s="232" t="s">
        <v>123</v>
      </c>
      <c r="D8" s="233">
        <v>23954197</v>
      </c>
      <c r="E8" s="233"/>
      <c r="F8" s="233">
        <v>14641361</v>
      </c>
      <c r="G8" s="234">
        <f t="shared" si="0"/>
        <v>61.12232023473799</v>
      </c>
      <c r="H8" s="229"/>
    </row>
    <row r="9" spans="1:8" ht="24.75" customHeight="1">
      <c r="A9" s="119">
        <v>816</v>
      </c>
      <c r="B9" s="119"/>
      <c r="C9" s="231" t="s">
        <v>140</v>
      </c>
      <c r="D9" s="227">
        <f>D10</f>
        <v>0</v>
      </c>
      <c r="E9" s="227">
        <v>100000</v>
      </c>
      <c r="F9" s="227">
        <f>F10</f>
        <v>0</v>
      </c>
      <c r="G9" s="228" t="s">
        <v>150</v>
      </c>
      <c r="H9" s="229">
        <f>F9/E9*100</f>
        <v>0</v>
      </c>
    </row>
    <row r="10" spans="2:8" ht="24.75" customHeight="1" hidden="1">
      <c r="B10" s="76">
        <v>8163</v>
      </c>
      <c r="C10" s="232" t="s">
        <v>141</v>
      </c>
      <c r="D10" s="233">
        <v>0</v>
      </c>
      <c r="E10" s="235">
        <v>0</v>
      </c>
      <c r="F10" s="233">
        <v>0</v>
      </c>
      <c r="G10" s="228" t="e">
        <f t="shared" si="0"/>
        <v>#DIV/0!</v>
      </c>
      <c r="H10" s="229"/>
    </row>
    <row r="11" spans="1:8" ht="13.5" customHeight="1">
      <c r="A11" s="119">
        <v>83</v>
      </c>
      <c r="B11" s="119"/>
      <c r="C11" s="230" t="s">
        <v>17</v>
      </c>
      <c r="D11" s="227">
        <f>SUM(D12+D14+D16)</f>
        <v>51051817</v>
      </c>
      <c r="E11" s="227">
        <f>SUM(E12+E14+E16)</f>
        <v>53711000</v>
      </c>
      <c r="F11" s="227">
        <f>SUM(F12+F14+F16)</f>
        <v>113160331</v>
      </c>
      <c r="G11" s="228">
        <f t="shared" si="0"/>
        <v>221.65779329656377</v>
      </c>
      <c r="H11" s="229">
        <f>F11/E11*100</f>
        <v>210.6837165571298</v>
      </c>
    </row>
    <row r="12" spans="1:8" s="49" customFormat="1" ht="24.75" customHeight="1">
      <c r="A12" s="119">
        <v>832</v>
      </c>
      <c r="B12" s="119"/>
      <c r="C12" s="231" t="s">
        <v>151</v>
      </c>
      <c r="D12" s="227">
        <f>SUM(D13)</f>
        <v>8199920</v>
      </c>
      <c r="E12" s="227">
        <v>10000000</v>
      </c>
      <c r="F12" s="227">
        <f>SUM(F13)</f>
        <v>10128159</v>
      </c>
      <c r="G12" s="228">
        <f t="shared" si="0"/>
        <v>123.51533917404072</v>
      </c>
      <c r="H12" s="229">
        <f>F12/E12*100</f>
        <v>101.28159000000001</v>
      </c>
    </row>
    <row r="13" spans="2:8" ht="13.5" customHeight="1">
      <c r="B13" s="76">
        <v>8321</v>
      </c>
      <c r="C13" s="232" t="s">
        <v>128</v>
      </c>
      <c r="D13" s="233">
        <v>8199920</v>
      </c>
      <c r="E13" s="235">
        <v>0</v>
      </c>
      <c r="F13" s="233">
        <v>10128159</v>
      </c>
      <c r="G13" s="234">
        <f t="shared" si="0"/>
        <v>123.51533917404072</v>
      </c>
      <c r="H13" s="229"/>
    </row>
    <row r="14" spans="1:8" ht="24.75" customHeight="1">
      <c r="A14" s="119">
        <v>833</v>
      </c>
      <c r="B14" s="119"/>
      <c r="C14" s="231" t="s">
        <v>131</v>
      </c>
      <c r="D14" s="227">
        <f>SUM(D15)</f>
        <v>10390</v>
      </c>
      <c r="E14" s="227">
        <v>300000</v>
      </c>
      <c r="F14" s="227">
        <f>SUM(F15)</f>
        <v>38825</v>
      </c>
      <c r="G14" s="228">
        <f t="shared" si="0"/>
        <v>373.6766121270452</v>
      </c>
      <c r="H14" s="229">
        <f>F14/E14*100</f>
        <v>12.941666666666668</v>
      </c>
    </row>
    <row r="15" spans="2:8" ht="24.75" customHeight="1">
      <c r="B15" s="76">
        <v>8331</v>
      </c>
      <c r="C15" s="232" t="s">
        <v>132</v>
      </c>
      <c r="D15" s="233">
        <v>10390</v>
      </c>
      <c r="E15" s="235">
        <v>0</v>
      </c>
      <c r="F15" s="233">
        <v>38825</v>
      </c>
      <c r="G15" s="234">
        <f t="shared" si="0"/>
        <v>373.6766121270452</v>
      </c>
      <c r="H15" s="229"/>
    </row>
    <row r="16" spans="1:8" s="49" customFormat="1" ht="24.75" customHeight="1">
      <c r="A16" s="119">
        <v>834</v>
      </c>
      <c r="B16" s="119"/>
      <c r="C16" s="231" t="s">
        <v>70</v>
      </c>
      <c r="D16" s="227">
        <f>SUM(D17)</f>
        <v>42841507</v>
      </c>
      <c r="E16" s="227">
        <v>43411000</v>
      </c>
      <c r="F16" s="227">
        <f>SUM(F17)</f>
        <v>102993347</v>
      </c>
      <c r="G16" s="228">
        <f t="shared" si="0"/>
        <v>240.40551841465333</v>
      </c>
      <c r="H16" s="229">
        <f>F16/E16*100</f>
        <v>237.2517265209279</v>
      </c>
    </row>
    <row r="17" spans="2:8" ht="24.75" customHeight="1">
      <c r="B17" s="76">
        <v>8341</v>
      </c>
      <c r="C17" s="232" t="s">
        <v>71</v>
      </c>
      <c r="D17" s="233">
        <v>42841507</v>
      </c>
      <c r="E17" s="233"/>
      <c r="F17" s="233">
        <v>102993347</v>
      </c>
      <c r="G17" s="234">
        <f t="shared" si="0"/>
        <v>240.40551841465333</v>
      </c>
      <c r="H17" s="229"/>
    </row>
    <row r="18" spans="1:8" s="49" customFormat="1" ht="13.5" customHeight="1">
      <c r="A18" s="119">
        <v>84</v>
      </c>
      <c r="B18" s="119"/>
      <c r="C18" s="231" t="s">
        <v>79</v>
      </c>
      <c r="D18" s="227">
        <f>SUM(D23,D21,D19)</f>
        <v>711303016</v>
      </c>
      <c r="E18" s="227">
        <f>SUM(E23,E21,E19)</f>
        <v>250000000</v>
      </c>
      <c r="F18" s="227">
        <f>SUM(F23,F21,F19)</f>
        <v>0</v>
      </c>
      <c r="G18" s="228">
        <f t="shared" si="0"/>
        <v>0</v>
      </c>
      <c r="H18" s="229">
        <f>F18/E18*100</f>
        <v>0</v>
      </c>
    </row>
    <row r="19" spans="1:8" s="49" customFormat="1" ht="24.75" customHeight="1">
      <c r="A19" s="119">
        <v>842</v>
      </c>
      <c r="B19" s="119"/>
      <c r="C19" s="231" t="s">
        <v>171</v>
      </c>
      <c r="D19" s="227">
        <f>SUM(D20)</f>
        <v>15266316</v>
      </c>
      <c r="E19" s="227">
        <v>0</v>
      </c>
      <c r="F19" s="227">
        <f>SUM(F20)</f>
        <v>0</v>
      </c>
      <c r="G19" s="228">
        <f t="shared" si="0"/>
        <v>0</v>
      </c>
      <c r="H19" s="229" t="s">
        <v>150</v>
      </c>
    </row>
    <row r="20" spans="2:8" ht="13.5" customHeight="1">
      <c r="B20" s="76">
        <v>8422</v>
      </c>
      <c r="C20" s="232" t="s">
        <v>177</v>
      </c>
      <c r="D20" s="233">
        <v>15266316</v>
      </c>
      <c r="E20" s="235">
        <v>0</v>
      </c>
      <c r="F20" s="233">
        <v>0</v>
      </c>
      <c r="G20" s="234">
        <f t="shared" si="0"/>
        <v>0</v>
      </c>
      <c r="H20" s="229"/>
    </row>
    <row r="21" spans="1:8" s="49" customFormat="1" ht="13.5" customHeight="1">
      <c r="A21" s="119">
        <v>843</v>
      </c>
      <c r="B21" s="119"/>
      <c r="C21" s="231" t="s">
        <v>172</v>
      </c>
      <c r="D21" s="227">
        <f>SUM(D22)</f>
        <v>65000000</v>
      </c>
      <c r="E21" s="227">
        <v>0</v>
      </c>
      <c r="F21" s="227">
        <f>SUM(F22)</f>
        <v>0</v>
      </c>
      <c r="G21" s="228">
        <f t="shared" si="0"/>
        <v>0</v>
      </c>
      <c r="H21" s="229" t="s">
        <v>150</v>
      </c>
    </row>
    <row r="22" spans="2:8" ht="13.5" customHeight="1">
      <c r="B22" s="76">
        <v>8431</v>
      </c>
      <c r="C22" s="232" t="s">
        <v>172</v>
      </c>
      <c r="D22" s="233">
        <v>65000000</v>
      </c>
      <c r="E22" s="235">
        <v>0</v>
      </c>
      <c r="F22" s="233">
        <v>0</v>
      </c>
      <c r="G22" s="234">
        <f t="shared" si="0"/>
        <v>0</v>
      </c>
      <c r="H22" s="229"/>
    </row>
    <row r="23" spans="1:8" s="49" customFormat="1" ht="24.75" customHeight="1">
      <c r="A23" s="119">
        <v>844</v>
      </c>
      <c r="B23" s="119"/>
      <c r="C23" s="231" t="s">
        <v>129</v>
      </c>
      <c r="D23" s="227">
        <f>SUM(D24)</f>
        <v>631036700</v>
      </c>
      <c r="E23" s="227">
        <v>250000000</v>
      </c>
      <c r="F23" s="227">
        <f>SUM(F24)</f>
        <v>0</v>
      </c>
      <c r="G23" s="228">
        <f t="shared" si="0"/>
        <v>0</v>
      </c>
      <c r="H23" s="229">
        <f>F23/E23*100</f>
        <v>0</v>
      </c>
    </row>
    <row r="24" spans="2:8" ht="24.75" customHeight="1">
      <c r="B24" s="76">
        <v>8443</v>
      </c>
      <c r="C24" s="232" t="s">
        <v>178</v>
      </c>
      <c r="D24" s="233">
        <v>631036700</v>
      </c>
      <c r="E24" s="235">
        <v>0</v>
      </c>
      <c r="F24" s="233">
        <v>0</v>
      </c>
      <c r="G24" s="234">
        <f t="shared" si="0"/>
        <v>0</v>
      </c>
      <c r="H24" s="229"/>
    </row>
    <row r="25" spans="1:8" s="91" customFormat="1" ht="24.75" customHeight="1">
      <c r="A25" s="135">
        <v>5</v>
      </c>
      <c r="B25" s="135"/>
      <c r="C25" s="212" t="s">
        <v>18</v>
      </c>
      <c r="D25" s="226">
        <f>D26+D32+D29</f>
        <v>760475243</v>
      </c>
      <c r="E25" s="227">
        <f>E26+E32+E29</f>
        <v>311750000</v>
      </c>
      <c r="F25" s="227">
        <f>F26+F32+F29</f>
        <v>272920897.78999996</v>
      </c>
      <c r="G25" s="228">
        <f t="shared" si="0"/>
        <v>35.888202844494174</v>
      </c>
      <c r="H25" s="229">
        <f>F25/E25*100</f>
        <v>87.54479480032076</v>
      </c>
    </row>
    <row r="26" spans="1:8" ht="13.5" customHeight="1">
      <c r="A26" s="119">
        <v>51</v>
      </c>
      <c r="B26" s="119"/>
      <c r="C26" s="230" t="s">
        <v>77</v>
      </c>
      <c r="D26" s="227">
        <f aca="true" t="shared" si="1" ref="D26:F27">SUM(D27)</f>
        <v>17862888</v>
      </c>
      <c r="E26" s="227">
        <f t="shared" si="1"/>
        <v>7000000</v>
      </c>
      <c r="F26" s="227">
        <f t="shared" si="1"/>
        <v>6928640.79</v>
      </c>
      <c r="G26" s="228">
        <f t="shared" si="0"/>
        <v>38.787909267527176</v>
      </c>
      <c r="H26" s="229">
        <f>F26/E26*100</f>
        <v>98.98058271428572</v>
      </c>
    </row>
    <row r="27" spans="1:8" ht="13.5" customHeight="1">
      <c r="A27" s="119">
        <v>514</v>
      </c>
      <c r="B27" s="119"/>
      <c r="C27" s="230" t="s">
        <v>125</v>
      </c>
      <c r="D27" s="227">
        <f>SUM(D28)</f>
        <v>17862888</v>
      </c>
      <c r="E27" s="227">
        <v>7000000</v>
      </c>
      <c r="F27" s="227">
        <f t="shared" si="1"/>
        <v>6928640.79</v>
      </c>
      <c r="G27" s="228">
        <f t="shared" si="0"/>
        <v>38.787909267527176</v>
      </c>
      <c r="H27" s="229">
        <f>F27/E27*100</f>
        <v>98.98058271428572</v>
      </c>
    </row>
    <row r="28" spans="2:8" ht="13.5" customHeight="1">
      <c r="B28" s="76">
        <v>5141</v>
      </c>
      <c r="C28" s="236" t="s">
        <v>126</v>
      </c>
      <c r="D28" s="237">
        <v>17862888</v>
      </c>
      <c r="E28" s="238">
        <f>'posebni dio'!C111</f>
        <v>0</v>
      </c>
      <c r="F28" s="239">
        <f>SUM('posebni dio'!D111)</f>
        <v>6928640.79</v>
      </c>
      <c r="G28" s="234">
        <f t="shared" si="0"/>
        <v>38.787909267527176</v>
      </c>
      <c r="H28" s="229"/>
    </row>
    <row r="29" spans="1:8" ht="13.5" customHeight="1">
      <c r="A29" s="119">
        <v>53</v>
      </c>
      <c r="C29" s="230" t="s">
        <v>137</v>
      </c>
      <c r="D29" s="240">
        <f aca="true" t="shared" si="2" ref="D29:F30">SUM(D30)</f>
        <v>315000000</v>
      </c>
      <c r="E29" s="240">
        <f t="shared" si="2"/>
        <v>25300000</v>
      </c>
      <c r="F29" s="240">
        <f t="shared" si="2"/>
        <v>25273322</v>
      </c>
      <c r="G29" s="228">
        <f t="shared" si="0"/>
        <v>8.023276825396826</v>
      </c>
      <c r="H29" s="229">
        <f>F29/E29*100</f>
        <v>99.8945533596838</v>
      </c>
    </row>
    <row r="30" spans="1:8" s="49" customFormat="1" ht="28.5" customHeight="1">
      <c r="A30" s="119">
        <v>532</v>
      </c>
      <c r="B30" s="119"/>
      <c r="C30" s="231" t="s">
        <v>128</v>
      </c>
      <c r="D30" s="227">
        <f>SUM(D31)</f>
        <v>315000000</v>
      </c>
      <c r="E30" s="240">
        <v>25300000</v>
      </c>
      <c r="F30" s="240">
        <f t="shared" si="2"/>
        <v>25273322</v>
      </c>
      <c r="G30" s="228">
        <f t="shared" si="0"/>
        <v>8.023276825396826</v>
      </c>
      <c r="H30" s="229">
        <f>F30/E30*100</f>
        <v>99.8945533596838</v>
      </c>
    </row>
    <row r="31" spans="2:8" ht="13.5" customHeight="1">
      <c r="B31" s="76">
        <v>5321</v>
      </c>
      <c r="C31" s="236" t="s">
        <v>128</v>
      </c>
      <c r="D31" s="239">
        <v>315000000</v>
      </c>
      <c r="E31" s="239"/>
      <c r="F31" s="239">
        <f>SUM('posebni dio'!D119)</f>
        <v>25273322</v>
      </c>
      <c r="G31" s="234">
        <f t="shared" si="0"/>
        <v>8.023276825396826</v>
      </c>
      <c r="H31" s="229"/>
    </row>
    <row r="32" spans="1:8" ht="13.5" customHeight="1">
      <c r="A32" s="119">
        <v>54</v>
      </c>
      <c r="C32" s="230" t="s">
        <v>88</v>
      </c>
      <c r="D32" s="227">
        <f>SUM(D37,D35,D33)</f>
        <v>427612355</v>
      </c>
      <c r="E32" s="227">
        <f>SUM(E37,E35,E33)</f>
        <v>279450000</v>
      </c>
      <c r="F32" s="227">
        <f>SUM(F37,F35,F33)</f>
        <v>240718935</v>
      </c>
      <c r="G32" s="228">
        <f t="shared" si="0"/>
        <v>56.29372776191184</v>
      </c>
      <c r="H32" s="229">
        <f>F32/E32*100</f>
        <v>86.14025228126677</v>
      </c>
    </row>
    <row r="33" spans="1:8" s="49" customFormat="1" ht="25.5" customHeight="1">
      <c r="A33" s="119">
        <v>542</v>
      </c>
      <c r="B33" s="119"/>
      <c r="C33" s="231" t="s">
        <v>124</v>
      </c>
      <c r="D33" s="227">
        <f>SUM(D34)</f>
        <v>266845483</v>
      </c>
      <c r="E33" s="241">
        <v>1625000</v>
      </c>
      <c r="F33" s="241">
        <f>SUM(F34)</f>
        <v>1565392</v>
      </c>
      <c r="G33" s="228">
        <f t="shared" si="0"/>
        <v>0.5866286295728679</v>
      </c>
      <c r="H33" s="229">
        <f>F33/E33*100</f>
        <v>96.33181538461538</v>
      </c>
    </row>
    <row r="34" spans="2:8" ht="24.75" customHeight="1">
      <c r="B34" s="76">
        <v>5422</v>
      </c>
      <c r="C34" s="232" t="s">
        <v>130</v>
      </c>
      <c r="D34" s="237">
        <v>266845483</v>
      </c>
      <c r="E34" s="238">
        <v>1174044</v>
      </c>
      <c r="F34" s="239">
        <f>SUM('posebni dio'!D87)</f>
        <v>1565392</v>
      </c>
      <c r="G34" s="234">
        <f t="shared" si="0"/>
        <v>0.5866286295728679</v>
      </c>
      <c r="H34" s="229"/>
    </row>
    <row r="35" spans="1:8" s="49" customFormat="1" ht="25.5" customHeight="1">
      <c r="A35" s="119">
        <v>543</v>
      </c>
      <c r="B35" s="119"/>
      <c r="C35" s="231" t="s">
        <v>173</v>
      </c>
      <c r="D35" s="227">
        <f>SUM(D36)</f>
        <v>90000000</v>
      </c>
      <c r="E35" s="241">
        <v>65000000</v>
      </c>
      <c r="F35" s="241">
        <f>SUM(F36)</f>
        <v>65000000</v>
      </c>
      <c r="G35" s="228">
        <f>F35/D35*100</f>
        <v>72.22222222222221</v>
      </c>
      <c r="H35" s="229">
        <f>F35/E35*100</f>
        <v>100</v>
      </c>
    </row>
    <row r="36" spans="2:8" ht="24.75" customHeight="1">
      <c r="B36" s="76">
        <v>5431</v>
      </c>
      <c r="C36" s="232" t="s">
        <v>173</v>
      </c>
      <c r="D36" s="237">
        <v>90000000</v>
      </c>
      <c r="E36" s="238">
        <v>1174044</v>
      </c>
      <c r="F36" s="239">
        <f>SUM('posebni dio'!D89)</f>
        <v>65000000</v>
      </c>
      <c r="G36" s="234">
        <f>F36/D36*100</f>
        <v>72.22222222222221</v>
      </c>
      <c r="H36" s="229"/>
    </row>
    <row r="37" spans="1:8" s="49" customFormat="1" ht="24.75" customHeight="1">
      <c r="A37" s="119">
        <v>544</v>
      </c>
      <c r="B37" s="119"/>
      <c r="C37" s="231" t="s">
        <v>89</v>
      </c>
      <c r="D37" s="227">
        <f>D38+D39</f>
        <v>70766872</v>
      </c>
      <c r="E37" s="227">
        <v>212825000</v>
      </c>
      <c r="F37" s="227">
        <f>F38+F39</f>
        <v>174153543</v>
      </c>
      <c r="G37" s="228">
        <f t="shared" si="0"/>
        <v>246.0947305965424</v>
      </c>
      <c r="H37" s="229">
        <f>F37/E37*100</f>
        <v>81.82945753553389</v>
      </c>
    </row>
    <row r="38" spans="2:8" ht="24.75" customHeight="1">
      <c r="B38" s="76">
        <v>5443</v>
      </c>
      <c r="C38" s="232" t="s">
        <v>98</v>
      </c>
      <c r="D38" s="239">
        <v>67000000</v>
      </c>
      <c r="E38" s="239"/>
      <c r="F38" s="239">
        <f>SUM('posebni dio'!D91)</f>
        <v>170192000</v>
      </c>
      <c r="G38" s="234">
        <f t="shared" si="0"/>
        <v>254.0179104477612</v>
      </c>
      <c r="H38" s="229"/>
    </row>
    <row r="39" spans="2:8" ht="24.75" customHeight="1">
      <c r="B39" s="76">
        <v>5446</v>
      </c>
      <c r="C39" s="232" t="s">
        <v>99</v>
      </c>
      <c r="D39" s="237">
        <v>3766872</v>
      </c>
      <c r="E39" s="239"/>
      <c r="F39" s="239">
        <f>SUM('posebni dio'!D103)</f>
        <v>3961543</v>
      </c>
      <c r="G39" s="234">
        <f t="shared" si="0"/>
        <v>105.1679749139339</v>
      </c>
      <c r="H39" s="229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firstPageNumber="589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5"/>
  <sheetViews>
    <sheetView zoomScalePageLayoutView="0" workbookViewId="0" topLeftCell="A1">
      <pane ySplit="2" topLeftCell="A3" activePane="bottomLeft" state="frozen"/>
      <selection pane="topLeft" activeCell="H4" sqref="H4"/>
      <selection pane="bottomLeft" activeCell="H4" sqref="H4"/>
    </sheetView>
  </sheetViews>
  <sheetFormatPr defaultColWidth="11.421875" defaultRowHeight="12.75"/>
  <cols>
    <col min="1" max="1" width="8.28125" style="93" customWidth="1"/>
    <col min="2" max="2" width="49.7109375" style="120" customWidth="1"/>
    <col min="3" max="3" width="13.421875" style="147" customWidth="1"/>
    <col min="4" max="4" width="13.7109375" style="147" customWidth="1"/>
    <col min="5" max="5" width="8.140625" style="145" customWidth="1"/>
    <col min="6" max="6" width="13.7109375" style="87" customWidth="1"/>
    <col min="7" max="7" width="14.00390625" style="87" customWidth="1"/>
    <col min="8" max="8" width="11.421875" style="87" customWidth="1"/>
    <col min="9" max="9" width="10.57421875" style="87" customWidth="1"/>
    <col min="10" max="16384" width="11.421875" style="87" customWidth="1"/>
  </cols>
  <sheetData>
    <row r="1" spans="1:5" ht="28.5" customHeight="1">
      <c r="A1" s="207" t="s">
        <v>69</v>
      </c>
      <c r="B1" s="207"/>
      <c r="C1" s="207"/>
      <c r="D1" s="207"/>
      <c r="E1" s="207"/>
    </row>
    <row r="2" spans="1:6" s="90" customFormat="1" ht="27.75" customHeight="1">
      <c r="A2" s="210" t="s">
        <v>144</v>
      </c>
      <c r="B2" s="211"/>
      <c r="C2" s="156" t="s">
        <v>160</v>
      </c>
      <c r="D2" s="156" t="s">
        <v>174</v>
      </c>
      <c r="E2" s="104" t="s">
        <v>145</v>
      </c>
      <c r="F2" s="35"/>
    </row>
    <row r="3" spans="1:5" s="90" customFormat="1" ht="12" customHeight="1">
      <c r="A3" s="208" t="s">
        <v>149</v>
      </c>
      <c r="B3" s="209"/>
      <c r="C3" s="105">
        <v>2</v>
      </c>
      <c r="D3" s="105">
        <v>3</v>
      </c>
      <c r="E3" s="106" t="s">
        <v>148</v>
      </c>
    </row>
    <row r="4" spans="1:13" ht="22.5" customHeight="1">
      <c r="A4" s="21" t="s">
        <v>154</v>
      </c>
      <c r="B4" s="154" t="s">
        <v>155</v>
      </c>
      <c r="C4" s="46">
        <f>C6+C75+C93+C105+C115</f>
        <v>400771000</v>
      </c>
      <c r="D4" s="46">
        <f>D6+D75+D93+D105+D115</f>
        <v>352567955.79</v>
      </c>
      <c r="E4" s="146">
        <f>D4/C4*100</f>
        <v>87.97242210389474</v>
      </c>
      <c r="F4" s="84"/>
      <c r="G4" s="187">
        <f>'rashodi-opći dio'!E4+'rashodi-opći dio'!E59+'račun financiranja'!E25</f>
        <v>400771000</v>
      </c>
      <c r="H4" s="187">
        <f>'rashodi-opći dio'!F4+'rashodi-opći dio'!F59+'račun financiranja'!F25</f>
        <v>352567955.78999996</v>
      </c>
      <c r="I4" s="188"/>
      <c r="J4" s="187">
        <f>H4-D4</f>
        <v>0</v>
      </c>
      <c r="L4" s="86"/>
      <c r="M4" s="86"/>
    </row>
    <row r="5" spans="1:6" ht="12.75" customHeight="1">
      <c r="A5" s="92"/>
      <c r="B5" s="154"/>
      <c r="C5" s="46"/>
      <c r="D5" s="46"/>
      <c r="F5" s="84"/>
    </row>
    <row r="6" spans="1:6" ht="25.5" customHeight="1">
      <c r="A6" s="138">
        <v>100</v>
      </c>
      <c r="B6" s="154" t="s">
        <v>111</v>
      </c>
      <c r="C6" s="46">
        <f>C8+C61</f>
        <v>33578000</v>
      </c>
      <c r="D6" s="46">
        <f>D8+D61</f>
        <v>27338020</v>
      </c>
      <c r="E6" s="146">
        <f>D6/C6*100</f>
        <v>81.41646316040264</v>
      </c>
      <c r="F6" s="84"/>
    </row>
    <row r="7" spans="3:6" ht="12.75" customHeight="1">
      <c r="C7" s="46"/>
      <c r="D7" s="46"/>
      <c r="F7" s="84"/>
    </row>
    <row r="8" spans="1:6" ht="12.75">
      <c r="A8" s="169" t="s">
        <v>59</v>
      </c>
      <c r="B8" s="154" t="s">
        <v>60</v>
      </c>
      <c r="C8" s="46">
        <f>SUM(C10+C20+C51+C57)</f>
        <v>33398000</v>
      </c>
      <c r="D8" s="46">
        <f>SUM(D10+D20+D51+D57)</f>
        <v>27082062</v>
      </c>
      <c r="E8" s="146">
        <f>D8/C8*100</f>
        <v>81.08887358524463</v>
      </c>
      <c r="F8" s="84"/>
    </row>
    <row r="9" spans="1:6" s="85" customFormat="1" ht="12.75" hidden="1">
      <c r="A9" s="169">
        <v>3</v>
      </c>
      <c r="B9" s="168" t="s">
        <v>34</v>
      </c>
      <c r="C9" s="46">
        <f>C10+C20+C51</f>
        <v>33378000</v>
      </c>
      <c r="D9" s="46">
        <f>D10+D20+D51</f>
        <v>27082062</v>
      </c>
      <c r="E9" s="146">
        <f>D9/C9*100</f>
        <v>81.1374618011864</v>
      </c>
      <c r="F9" s="84"/>
    </row>
    <row r="10" spans="1:6" s="85" customFormat="1" ht="12.75">
      <c r="A10" s="169">
        <v>31</v>
      </c>
      <c r="B10" s="169" t="s">
        <v>35</v>
      </c>
      <c r="C10" s="46">
        <f>C11+C15+C17</f>
        <v>18183000</v>
      </c>
      <c r="D10" s="46">
        <f>D11+D15+D17</f>
        <v>13986286</v>
      </c>
      <c r="E10" s="146">
        <f>D10/C10*100</f>
        <v>76.9195732277402</v>
      </c>
      <c r="F10" s="84"/>
    </row>
    <row r="11" spans="1:6" s="85" customFormat="1" ht="12.75">
      <c r="A11" s="169">
        <v>311</v>
      </c>
      <c r="B11" s="169" t="s">
        <v>85</v>
      </c>
      <c r="C11" s="46">
        <v>10580000</v>
      </c>
      <c r="D11" s="46">
        <f>D12+D13+D14</f>
        <v>8470680</v>
      </c>
      <c r="E11" s="146">
        <f>D11/C11*100</f>
        <v>80.06313799621928</v>
      </c>
      <c r="F11" s="84"/>
    </row>
    <row r="12" spans="1:6" ht="12.75" customHeight="1">
      <c r="A12" s="139">
        <v>3111</v>
      </c>
      <c r="B12" s="139" t="s">
        <v>36</v>
      </c>
      <c r="C12" s="45"/>
      <c r="D12" s="45">
        <v>8470680</v>
      </c>
      <c r="F12" s="84"/>
    </row>
    <row r="13" spans="1:6" ht="12.75" customHeight="1" hidden="1">
      <c r="A13" s="139">
        <v>3112</v>
      </c>
      <c r="B13" s="139" t="s">
        <v>115</v>
      </c>
      <c r="C13" s="45"/>
      <c r="D13" s="45">
        <v>0</v>
      </c>
      <c r="F13" s="84"/>
    </row>
    <row r="14" spans="1:6" ht="12.75" customHeight="1" hidden="1">
      <c r="A14" s="139">
        <v>3113</v>
      </c>
      <c r="B14" s="139" t="s">
        <v>102</v>
      </c>
      <c r="C14" s="45"/>
      <c r="D14" s="45">
        <v>0</v>
      </c>
      <c r="F14" s="84"/>
    </row>
    <row r="15" spans="1:6" s="85" customFormat="1" ht="12.75">
      <c r="A15" s="169">
        <v>312</v>
      </c>
      <c r="B15" s="169" t="s">
        <v>37</v>
      </c>
      <c r="C15" s="46">
        <v>6000000</v>
      </c>
      <c r="D15" s="46">
        <f>SUM(D16)</f>
        <v>4087051</v>
      </c>
      <c r="E15" s="146">
        <f>D15/C15*100</f>
        <v>68.11751666666666</v>
      </c>
      <c r="F15" s="84"/>
    </row>
    <row r="16" spans="1:6" ht="13.5" customHeight="1">
      <c r="A16" s="139">
        <v>3121</v>
      </c>
      <c r="B16" s="139" t="s">
        <v>37</v>
      </c>
      <c r="C16" s="45"/>
      <c r="D16" s="45">
        <v>4087051</v>
      </c>
      <c r="F16" s="84"/>
    </row>
    <row r="17" spans="1:6" s="85" customFormat="1" ht="13.5" customHeight="1">
      <c r="A17" s="169">
        <v>313</v>
      </c>
      <c r="B17" s="169" t="s">
        <v>38</v>
      </c>
      <c r="C17" s="46">
        <v>1603000</v>
      </c>
      <c r="D17" s="46">
        <f>D18+D19</f>
        <v>1428555</v>
      </c>
      <c r="E17" s="146">
        <f>D17/C17*100</f>
        <v>89.11759201497192</v>
      </c>
      <c r="F17" s="84"/>
    </row>
    <row r="18" spans="1:6" ht="13.5" customHeight="1">
      <c r="A18" s="139">
        <v>3132</v>
      </c>
      <c r="B18" s="139" t="s">
        <v>92</v>
      </c>
      <c r="C18" s="45"/>
      <c r="D18" s="45">
        <v>1287249</v>
      </c>
      <c r="F18" s="84"/>
    </row>
    <row r="19" spans="1:6" ht="13.5" customHeight="1">
      <c r="A19" s="139">
        <v>3133</v>
      </c>
      <c r="B19" s="139" t="s">
        <v>96</v>
      </c>
      <c r="C19" s="45"/>
      <c r="D19" s="45">
        <v>141306</v>
      </c>
      <c r="F19" s="84"/>
    </row>
    <row r="20" spans="1:6" s="85" customFormat="1" ht="13.5" customHeight="1">
      <c r="A20" s="169">
        <v>32</v>
      </c>
      <c r="B20" s="169" t="s">
        <v>0</v>
      </c>
      <c r="C20" s="46">
        <f>C21+C26+C31+C41+C43</f>
        <v>9545000</v>
      </c>
      <c r="D20" s="46">
        <f>D21+D26+D31+D43+D41</f>
        <v>7934766</v>
      </c>
      <c r="E20" s="146">
        <f>D20/C20*100</f>
        <v>83.13007857517024</v>
      </c>
      <c r="F20" s="84"/>
    </row>
    <row r="21" spans="1:6" s="85" customFormat="1" ht="13.5" customHeight="1">
      <c r="A21" s="169">
        <v>321</v>
      </c>
      <c r="B21" s="169" t="s">
        <v>4</v>
      </c>
      <c r="C21" s="46">
        <v>430000</v>
      </c>
      <c r="D21" s="46">
        <f>D22+D23+D24+D25</f>
        <v>366368</v>
      </c>
      <c r="E21" s="146">
        <f>D21/C21*100</f>
        <v>85.20186046511627</v>
      </c>
      <c r="F21" s="84"/>
    </row>
    <row r="22" spans="1:6" ht="13.5" customHeight="1">
      <c r="A22" s="139">
        <v>3211</v>
      </c>
      <c r="B22" s="139" t="s">
        <v>39</v>
      </c>
      <c r="C22" s="45"/>
      <c r="D22" s="45">
        <v>17258</v>
      </c>
      <c r="F22" s="84"/>
    </row>
    <row r="23" spans="1:6" ht="13.5" customHeight="1">
      <c r="A23" s="139">
        <v>3212</v>
      </c>
      <c r="B23" s="139" t="s">
        <v>40</v>
      </c>
      <c r="C23" s="45"/>
      <c r="D23" s="45">
        <v>293768</v>
      </c>
      <c r="F23" s="84"/>
    </row>
    <row r="24" spans="1:6" ht="13.5" customHeight="1">
      <c r="A24" s="170" t="s">
        <v>2</v>
      </c>
      <c r="B24" s="139" t="s">
        <v>3</v>
      </c>
      <c r="C24" s="45"/>
      <c r="D24" s="45">
        <v>25324</v>
      </c>
      <c r="F24" s="84"/>
    </row>
    <row r="25" spans="1:6" ht="13.5" customHeight="1">
      <c r="A25" s="170">
        <v>3214</v>
      </c>
      <c r="B25" s="139" t="s">
        <v>109</v>
      </c>
      <c r="C25" s="45"/>
      <c r="D25" s="45">
        <v>30018</v>
      </c>
      <c r="F25" s="84"/>
    </row>
    <row r="26" spans="1:6" s="85" customFormat="1" ht="13.5" customHeight="1">
      <c r="A26" s="168">
        <v>322</v>
      </c>
      <c r="B26" s="168" t="s">
        <v>41</v>
      </c>
      <c r="C26" s="46">
        <v>1400000</v>
      </c>
      <c r="D26" s="46">
        <f>SUM(D27:D30)</f>
        <v>1521112</v>
      </c>
      <c r="E26" s="146">
        <f>D26/C26*100</f>
        <v>108.65085714285713</v>
      </c>
      <c r="F26" s="84"/>
    </row>
    <row r="27" spans="1:6" ht="13.5" customHeight="1">
      <c r="A27" s="170">
        <v>3221</v>
      </c>
      <c r="B27" s="139" t="s">
        <v>42</v>
      </c>
      <c r="C27" s="45"/>
      <c r="D27" s="45">
        <v>268586</v>
      </c>
      <c r="F27" s="84"/>
    </row>
    <row r="28" spans="1:6" ht="13.5" customHeight="1">
      <c r="A28" s="170">
        <v>3223</v>
      </c>
      <c r="B28" s="139" t="s">
        <v>43</v>
      </c>
      <c r="C28" s="45"/>
      <c r="D28" s="45">
        <v>1239807</v>
      </c>
      <c r="F28" s="84"/>
    </row>
    <row r="29" spans="1:6" ht="13.5" customHeight="1">
      <c r="A29" s="170">
        <v>3224</v>
      </c>
      <c r="B29" s="139" t="s">
        <v>158</v>
      </c>
      <c r="C29" s="45"/>
      <c r="D29" s="45">
        <v>6955</v>
      </c>
      <c r="F29" s="84"/>
    </row>
    <row r="30" spans="1:6" ht="13.5" customHeight="1">
      <c r="A30" s="170" t="s">
        <v>5</v>
      </c>
      <c r="B30" s="170" t="s">
        <v>6</v>
      </c>
      <c r="C30" s="45"/>
      <c r="D30" s="45">
        <v>5764</v>
      </c>
      <c r="F30" s="84"/>
    </row>
    <row r="31" spans="1:6" s="85" customFormat="1" ht="13.5" customHeight="1">
      <c r="A31" s="168">
        <v>323</v>
      </c>
      <c r="B31" s="168" t="s">
        <v>7</v>
      </c>
      <c r="C31" s="46">
        <v>6280000</v>
      </c>
      <c r="D31" s="46">
        <f>SUM(D32:D40)</f>
        <v>4941265</v>
      </c>
      <c r="E31" s="146">
        <f>D31/C31*100</f>
        <v>78.68256369426751</v>
      </c>
      <c r="F31" s="84"/>
    </row>
    <row r="32" spans="1:6" ht="13.5" customHeight="1">
      <c r="A32" s="139">
        <v>3231</v>
      </c>
      <c r="B32" s="139" t="s">
        <v>44</v>
      </c>
      <c r="C32" s="45"/>
      <c r="D32" s="45">
        <v>321812</v>
      </c>
      <c r="F32" s="84"/>
    </row>
    <row r="33" spans="1:6" ht="13.5" customHeight="1">
      <c r="A33" s="139">
        <v>3232</v>
      </c>
      <c r="B33" s="170" t="s">
        <v>8</v>
      </c>
      <c r="C33" s="45"/>
      <c r="D33" s="45">
        <v>425855</v>
      </c>
      <c r="F33" s="84"/>
    </row>
    <row r="34" spans="1:6" ht="13.5" customHeight="1">
      <c r="A34" s="139">
        <v>3233</v>
      </c>
      <c r="B34" s="139" t="s">
        <v>103</v>
      </c>
      <c r="C34" s="45"/>
      <c r="D34" s="45">
        <v>132492</v>
      </c>
      <c r="F34" s="84"/>
    </row>
    <row r="35" spans="1:6" ht="13.5" customHeight="1">
      <c r="A35" s="139">
        <v>3234</v>
      </c>
      <c r="B35" s="139" t="s">
        <v>45</v>
      </c>
      <c r="C35" s="45"/>
      <c r="D35" s="45">
        <v>196890</v>
      </c>
      <c r="F35" s="84"/>
    </row>
    <row r="36" spans="1:6" ht="13.5" customHeight="1">
      <c r="A36" s="139">
        <v>3235</v>
      </c>
      <c r="B36" s="139" t="s">
        <v>46</v>
      </c>
      <c r="C36" s="45"/>
      <c r="D36" s="45">
        <v>42819</v>
      </c>
      <c r="F36" s="84"/>
    </row>
    <row r="37" spans="1:6" ht="13.5" customHeight="1">
      <c r="A37" s="139">
        <v>3236</v>
      </c>
      <c r="B37" s="139" t="s">
        <v>161</v>
      </c>
      <c r="C37" s="45"/>
      <c r="D37" s="45">
        <v>55880</v>
      </c>
      <c r="F37" s="84"/>
    </row>
    <row r="38" spans="1:6" ht="13.5" customHeight="1">
      <c r="A38" s="139">
        <v>3237</v>
      </c>
      <c r="B38" s="170" t="s">
        <v>9</v>
      </c>
      <c r="C38" s="45"/>
      <c r="D38" s="45">
        <v>3163107</v>
      </c>
      <c r="F38" s="84"/>
    </row>
    <row r="39" spans="1:6" ht="13.5" customHeight="1">
      <c r="A39" s="139">
        <v>3238</v>
      </c>
      <c r="B39" s="170" t="s">
        <v>10</v>
      </c>
      <c r="C39" s="45"/>
      <c r="D39" s="45">
        <v>87850</v>
      </c>
      <c r="F39" s="84"/>
    </row>
    <row r="40" spans="1:6" ht="13.5" customHeight="1">
      <c r="A40" s="139">
        <v>3239</v>
      </c>
      <c r="B40" s="170" t="s">
        <v>47</v>
      </c>
      <c r="C40" s="45"/>
      <c r="D40" s="45">
        <v>514560</v>
      </c>
      <c r="F40" s="84"/>
    </row>
    <row r="41" spans="1:6" ht="13.5" customHeight="1">
      <c r="A41" s="169">
        <v>324</v>
      </c>
      <c r="B41" s="169" t="s">
        <v>162</v>
      </c>
      <c r="C41" s="46">
        <v>100000</v>
      </c>
      <c r="D41" s="46">
        <f>D42</f>
        <v>66228</v>
      </c>
      <c r="E41" s="146">
        <f>D41/C41*100</f>
        <v>66.228</v>
      </c>
      <c r="F41" s="84"/>
    </row>
    <row r="42" spans="1:6" ht="13.5" customHeight="1">
      <c r="A42" s="139">
        <v>3241</v>
      </c>
      <c r="B42" s="139" t="s">
        <v>162</v>
      </c>
      <c r="C42" s="45"/>
      <c r="D42" s="45">
        <v>66228</v>
      </c>
      <c r="E42" s="167"/>
      <c r="F42" s="84"/>
    </row>
    <row r="43" spans="1:6" s="85" customFormat="1" ht="13.5" customHeight="1">
      <c r="A43" s="169">
        <v>329</v>
      </c>
      <c r="B43" s="169" t="s">
        <v>49</v>
      </c>
      <c r="C43" s="46">
        <v>1335000</v>
      </c>
      <c r="D43" s="46">
        <f>SUM(D44:D50)</f>
        <v>1039793</v>
      </c>
      <c r="E43" s="146">
        <f>D43/C43*100</f>
        <v>77.88711610486891</v>
      </c>
      <c r="F43" s="84"/>
    </row>
    <row r="44" spans="1:6" ht="13.5" customHeight="1">
      <c r="A44" s="139">
        <v>3291</v>
      </c>
      <c r="B44" s="139" t="s">
        <v>117</v>
      </c>
      <c r="C44" s="45"/>
      <c r="D44" s="45">
        <v>48261</v>
      </c>
      <c r="F44" s="84"/>
    </row>
    <row r="45" spans="1:6" ht="13.5" customHeight="1">
      <c r="A45" s="139">
        <v>3292</v>
      </c>
      <c r="B45" s="139" t="s">
        <v>50</v>
      </c>
      <c r="C45" s="45"/>
      <c r="D45" s="45">
        <v>25199</v>
      </c>
      <c r="F45" s="84"/>
    </row>
    <row r="46" spans="1:6" ht="13.5" customHeight="1">
      <c r="A46" s="139">
        <v>3293</v>
      </c>
      <c r="B46" s="139" t="s">
        <v>51</v>
      </c>
      <c r="C46" s="45"/>
      <c r="D46" s="45">
        <v>17388</v>
      </c>
      <c r="F46" s="84"/>
    </row>
    <row r="47" spans="1:6" ht="13.5" customHeight="1">
      <c r="A47" s="139">
        <v>3294</v>
      </c>
      <c r="B47" s="139" t="s">
        <v>52</v>
      </c>
      <c r="C47" s="45"/>
      <c r="D47" s="45">
        <v>480</v>
      </c>
      <c r="F47" s="84"/>
    </row>
    <row r="48" spans="1:6" ht="13.5" customHeight="1">
      <c r="A48" s="139">
        <v>3295</v>
      </c>
      <c r="B48" s="139" t="s">
        <v>104</v>
      </c>
      <c r="C48" s="45"/>
      <c r="D48" s="45">
        <v>31594</v>
      </c>
      <c r="F48" s="84"/>
    </row>
    <row r="49" spans="1:6" ht="13.5" customHeight="1">
      <c r="A49" s="139">
        <v>3296</v>
      </c>
      <c r="B49" s="139" t="s">
        <v>163</v>
      </c>
      <c r="C49" s="45"/>
      <c r="D49" s="45">
        <v>849003</v>
      </c>
      <c r="F49" s="84"/>
    </row>
    <row r="50" spans="1:6" ht="13.5" customHeight="1">
      <c r="A50" s="139">
        <v>3299</v>
      </c>
      <c r="B50" s="139" t="s">
        <v>49</v>
      </c>
      <c r="C50" s="45"/>
      <c r="D50" s="45">
        <v>67868</v>
      </c>
      <c r="F50" s="84"/>
    </row>
    <row r="51" spans="1:6" s="85" customFormat="1" ht="13.5" customHeight="1">
      <c r="A51" s="169">
        <v>34</v>
      </c>
      <c r="B51" s="169" t="s">
        <v>11</v>
      </c>
      <c r="C51" s="46">
        <f>C52</f>
        <v>5650000</v>
      </c>
      <c r="D51" s="46">
        <f>D52</f>
        <v>5161010</v>
      </c>
      <c r="E51" s="146">
        <f>D51/C51*100</f>
        <v>91.34530973451326</v>
      </c>
      <c r="F51" s="84"/>
    </row>
    <row r="52" spans="1:6" s="85" customFormat="1" ht="13.5" customHeight="1">
      <c r="A52" s="169">
        <v>343</v>
      </c>
      <c r="B52" s="169" t="s">
        <v>55</v>
      </c>
      <c r="C52" s="46">
        <v>5650000</v>
      </c>
      <c r="D52" s="46">
        <f>SUM(D53:D56)</f>
        <v>5161010</v>
      </c>
      <c r="E52" s="146">
        <f>D52/C52*100</f>
        <v>91.34530973451326</v>
      </c>
      <c r="F52" s="84"/>
    </row>
    <row r="53" spans="1:6" ht="13.5" customHeight="1">
      <c r="A53" s="120">
        <v>3431</v>
      </c>
      <c r="B53" s="139" t="s">
        <v>56</v>
      </c>
      <c r="C53" s="45"/>
      <c r="D53" s="45">
        <v>79965</v>
      </c>
      <c r="F53" s="84"/>
    </row>
    <row r="54" spans="1:6" ht="13.5" customHeight="1">
      <c r="A54" s="120">
        <v>3432</v>
      </c>
      <c r="B54" s="139" t="s">
        <v>87</v>
      </c>
      <c r="C54" s="45"/>
      <c r="D54" s="45">
        <v>921454</v>
      </c>
      <c r="F54" s="84"/>
    </row>
    <row r="55" spans="1:6" ht="13.5" customHeight="1">
      <c r="A55" s="120">
        <v>3433</v>
      </c>
      <c r="B55" s="139" t="s">
        <v>57</v>
      </c>
      <c r="C55" s="45"/>
      <c r="D55" s="45">
        <v>4158373</v>
      </c>
      <c r="F55" s="84"/>
    </row>
    <row r="56" spans="1:6" ht="13.5" customHeight="1">
      <c r="A56" s="120">
        <v>3434</v>
      </c>
      <c r="B56" s="139" t="s">
        <v>83</v>
      </c>
      <c r="C56" s="45"/>
      <c r="D56" s="45">
        <v>1218</v>
      </c>
      <c r="F56" s="84"/>
    </row>
    <row r="57" spans="1:6" s="85" customFormat="1" ht="13.5" customHeight="1">
      <c r="A57" s="154">
        <v>38</v>
      </c>
      <c r="B57" s="169" t="s">
        <v>105</v>
      </c>
      <c r="C57" s="46">
        <f>SUM(C58)</f>
        <v>20000</v>
      </c>
      <c r="D57" s="46">
        <f>SUM(D58)</f>
        <v>0</v>
      </c>
      <c r="E57" s="146">
        <f>D57/C57*100</f>
        <v>0</v>
      </c>
      <c r="F57" s="84"/>
    </row>
    <row r="58" spans="1:6" s="85" customFormat="1" ht="13.5" customHeight="1">
      <c r="A58" s="154">
        <v>383</v>
      </c>
      <c r="B58" s="169" t="s">
        <v>106</v>
      </c>
      <c r="C58" s="46">
        <v>20000</v>
      </c>
      <c r="D58" s="46">
        <f>SUM(D59)</f>
        <v>0</v>
      </c>
      <c r="E58" s="146">
        <f>D58/C58*100</f>
        <v>0</v>
      </c>
      <c r="F58" s="84"/>
    </row>
    <row r="59" spans="1:6" ht="13.5" customHeight="1" hidden="1">
      <c r="A59" s="120">
        <v>3834</v>
      </c>
      <c r="B59" s="139" t="s">
        <v>136</v>
      </c>
      <c r="C59" s="151"/>
      <c r="D59" s="45">
        <v>0</v>
      </c>
      <c r="E59" s="152" t="e">
        <f>D59/C59*100</f>
        <v>#DIV/0!</v>
      </c>
      <c r="F59" s="84"/>
    </row>
    <row r="60" spans="1:6" ht="12.75" customHeight="1">
      <c r="A60" s="170"/>
      <c r="B60" s="170"/>
      <c r="C60" s="45"/>
      <c r="D60" s="45"/>
      <c r="F60" s="84"/>
    </row>
    <row r="61" spans="1:6" ht="13.5" customHeight="1">
      <c r="A61" s="169" t="s">
        <v>61</v>
      </c>
      <c r="B61" s="169" t="s">
        <v>62</v>
      </c>
      <c r="C61" s="46">
        <f>SUM(C63+C66)</f>
        <v>180000</v>
      </c>
      <c r="D61" s="46">
        <f>SUM(D63+D66)</f>
        <v>255958</v>
      </c>
      <c r="E61" s="146">
        <f>D61/C61*100</f>
        <v>142.1988888888889</v>
      </c>
      <c r="F61" s="84"/>
    </row>
    <row r="62" spans="1:6" s="85" customFormat="1" ht="13.5" customHeight="1">
      <c r="A62" s="169">
        <v>4</v>
      </c>
      <c r="B62" s="168" t="s">
        <v>53</v>
      </c>
      <c r="C62" s="46">
        <f>C66</f>
        <v>180000</v>
      </c>
      <c r="D62" s="46">
        <f>D66</f>
        <v>108063</v>
      </c>
      <c r="E62" s="146">
        <f>D62/C62*100</f>
        <v>60.035000000000004</v>
      </c>
      <c r="F62" s="84"/>
    </row>
    <row r="63" spans="1:6" s="85" customFormat="1" ht="13.5" customHeight="1">
      <c r="A63" s="169">
        <v>41</v>
      </c>
      <c r="B63" s="169" t="s">
        <v>133</v>
      </c>
      <c r="C63" s="46">
        <f>SUM(C64)</f>
        <v>0</v>
      </c>
      <c r="D63" s="46">
        <f>SUM(D64)</f>
        <v>147895</v>
      </c>
      <c r="E63" s="161" t="s">
        <v>150</v>
      </c>
      <c r="F63" s="84"/>
    </row>
    <row r="64" spans="1:6" s="85" customFormat="1" ht="13.5" customHeight="1">
      <c r="A64" s="169">
        <v>412</v>
      </c>
      <c r="B64" s="169" t="s">
        <v>134</v>
      </c>
      <c r="C64" s="46">
        <v>0</v>
      </c>
      <c r="D64" s="46">
        <f>SUM(D65)</f>
        <v>147895</v>
      </c>
      <c r="E64" s="161" t="s">
        <v>150</v>
      </c>
      <c r="F64" s="84"/>
    </row>
    <row r="65" spans="1:6" ht="13.5" customHeight="1">
      <c r="A65" s="139">
        <v>4123</v>
      </c>
      <c r="B65" s="139" t="s">
        <v>135</v>
      </c>
      <c r="C65" s="45">
        <v>0</v>
      </c>
      <c r="D65" s="45">
        <v>147895</v>
      </c>
      <c r="E65" s="180" t="e">
        <f>D65/C65*100</f>
        <v>#DIV/0!</v>
      </c>
      <c r="F65" s="86"/>
    </row>
    <row r="66" spans="1:6" s="85" customFormat="1" ht="13.5" customHeight="1">
      <c r="A66" s="21">
        <v>42</v>
      </c>
      <c r="B66" s="168" t="s">
        <v>12</v>
      </c>
      <c r="C66" s="46">
        <f>SUM(C72+C67)</f>
        <v>180000</v>
      </c>
      <c r="D66" s="46">
        <f>SUM(D72+D67)</f>
        <v>108063</v>
      </c>
      <c r="E66" s="146">
        <f>D66/C66*100</f>
        <v>60.035000000000004</v>
      </c>
      <c r="F66" s="84"/>
    </row>
    <row r="67" spans="1:6" s="85" customFormat="1" ht="13.5" customHeight="1">
      <c r="A67" s="21">
        <v>422</v>
      </c>
      <c r="B67" s="169" t="s">
        <v>15</v>
      </c>
      <c r="C67" s="46">
        <v>130000</v>
      </c>
      <c r="D67" s="46">
        <f>SUM(D68:D70)</f>
        <v>108063</v>
      </c>
      <c r="E67" s="146">
        <f>D67/C67*100</f>
        <v>83.12538461538462</v>
      </c>
      <c r="F67" s="84"/>
    </row>
    <row r="68" spans="1:6" ht="13.5" customHeight="1">
      <c r="A68" s="179" t="s">
        <v>13</v>
      </c>
      <c r="B68" s="19" t="s">
        <v>14</v>
      </c>
      <c r="C68" s="45"/>
      <c r="D68" s="45">
        <v>108063</v>
      </c>
      <c r="F68" s="84"/>
    </row>
    <row r="69" spans="1:6" ht="13.5" customHeight="1" hidden="1">
      <c r="A69" s="179">
        <v>4222</v>
      </c>
      <c r="B69" s="20" t="s">
        <v>164</v>
      </c>
      <c r="C69" s="45"/>
      <c r="D69" s="45">
        <v>0</v>
      </c>
      <c r="F69" s="84"/>
    </row>
    <row r="70" spans="1:6" ht="13.5" customHeight="1" hidden="1">
      <c r="A70" s="179">
        <v>4223</v>
      </c>
      <c r="B70" s="20" t="s">
        <v>107</v>
      </c>
      <c r="C70" s="45"/>
      <c r="D70" s="45">
        <v>0</v>
      </c>
      <c r="F70" s="84"/>
    </row>
    <row r="71" spans="1:6" ht="13.5" customHeight="1" hidden="1">
      <c r="A71" s="179">
        <v>4227</v>
      </c>
      <c r="B71" s="20" t="s">
        <v>165</v>
      </c>
      <c r="C71" s="45"/>
      <c r="D71" s="45">
        <v>0</v>
      </c>
      <c r="F71" s="84"/>
    </row>
    <row r="72" spans="1:6" s="85" customFormat="1" ht="13.5" customHeight="1">
      <c r="A72" s="21">
        <v>426</v>
      </c>
      <c r="B72" s="171" t="s">
        <v>166</v>
      </c>
      <c r="C72" s="46">
        <v>50000</v>
      </c>
      <c r="D72" s="46">
        <f>SUM(D73)</f>
        <v>0</v>
      </c>
      <c r="E72" s="146">
        <f>D72/C72*100</f>
        <v>0</v>
      </c>
      <c r="F72" s="84"/>
    </row>
    <row r="73" spans="1:6" ht="13.5" customHeight="1" hidden="1">
      <c r="A73" s="179">
        <v>4262</v>
      </c>
      <c r="B73" s="20" t="s">
        <v>108</v>
      </c>
      <c r="C73" s="45"/>
      <c r="D73" s="45">
        <v>0</v>
      </c>
      <c r="F73" s="86"/>
    </row>
    <row r="74" spans="1:6" ht="12.75" customHeight="1">
      <c r="A74" s="170"/>
      <c r="B74" s="139"/>
      <c r="C74" s="45"/>
      <c r="D74" s="45"/>
      <c r="F74" s="84"/>
    </row>
    <row r="75" spans="1:6" ht="13.5" customHeight="1">
      <c r="A75" s="168">
        <v>101</v>
      </c>
      <c r="B75" s="169" t="s">
        <v>63</v>
      </c>
      <c r="C75" s="46">
        <f>C77</f>
        <v>329405000</v>
      </c>
      <c r="D75" s="46">
        <f>D77</f>
        <v>287692309</v>
      </c>
      <c r="E75" s="146">
        <f aca="true" t="shared" si="0" ref="E75:E110">D75/C75*100</f>
        <v>87.33695875897452</v>
      </c>
      <c r="F75" s="84"/>
    </row>
    <row r="76" spans="1:6" ht="12.75" customHeight="1">
      <c r="A76" s="33"/>
      <c r="B76" s="169"/>
      <c r="C76" s="45"/>
      <c r="D76" s="45"/>
      <c r="F76" s="84"/>
    </row>
    <row r="77" spans="1:6" ht="24" customHeight="1">
      <c r="A77" s="140" t="s">
        <v>75</v>
      </c>
      <c r="B77" s="154" t="s">
        <v>64</v>
      </c>
      <c r="C77" s="46">
        <f>C79+C85</f>
        <v>329405000</v>
      </c>
      <c r="D77" s="46">
        <f>D79+D85</f>
        <v>287692309</v>
      </c>
      <c r="E77" s="146">
        <f t="shared" si="0"/>
        <v>87.33695875897452</v>
      </c>
      <c r="F77" s="84"/>
    </row>
    <row r="78" spans="1:6" s="85" customFormat="1" ht="13.5" customHeight="1" hidden="1">
      <c r="A78" s="41">
        <v>3</v>
      </c>
      <c r="B78" s="168" t="s">
        <v>34</v>
      </c>
      <c r="C78" s="46">
        <f>C79</f>
        <v>54000000</v>
      </c>
      <c r="D78" s="46">
        <f>D79</f>
        <v>50934917</v>
      </c>
      <c r="E78" s="146">
        <f t="shared" si="0"/>
        <v>94.32392037037037</v>
      </c>
      <c r="F78" s="84"/>
    </row>
    <row r="79" spans="1:6" s="85" customFormat="1" ht="13.5" customHeight="1">
      <c r="A79" s="169">
        <v>34</v>
      </c>
      <c r="B79" s="169" t="s">
        <v>11</v>
      </c>
      <c r="C79" s="46">
        <f>C80</f>
        <v>54000000</v>
      </c>
      <c r="D79" s="46">
        <f>D80</f>
        <v>50934917</v>
      </c>
      <c r="E79" s="146">
        <f t="shared" si="0"/>
        <v>94.32392037037037</v>
      </c>
      <c r="F79" s="84"/>
    </row>
    <row r="80" spans="1:6" s="85" customFormat="1" ht="13.5" customHeight="1">
      <c r="A80" s="169">
        <v>342</v>
      </c>
      <c r="B80" s="168" t="s">
        <v>97</v>
      </c>
      <c r="C80" s="46">
        <v>54000000</v>
      </c>
      <c r="D80" s="46">
        <f>SUM(D81:D83)</f>
        <v>50934917</v>
      </c>
      <c r="E80" s="146">
        <f t="shared" si="0"/>
        <v>94.32392037037037</v>
      </c>
      <c r="F80" s="84"/>
    </row>
    <row r="81" spans="1:6" ht="24" customHeight="1">
      <c r="A81" s="144">
        <v>3422</v>
      </c>
      <c r="B81" s="139" t="s">
        <v>116</v>
      </c>
      <c r="C81" s="45"/>
      <c r="D81" s="45">
        <v>8597270</v>
      </c>
      <c r="F81" s="84"/>
    </row>
    <row r="82" spans="1:6" ht="27" customHeight="1">
      <c r="A82" s="148" t="s">
        <v>48</v>
      </c>
      <c r="B82" s="170" t="s">
        <v>86</v>
      </c>
      <c r="C82" s="45"/>
      <c r="D82" s="45">
        <v>39656016</v>
      </c>
      <c r="F82" s="84"/>
    </row>
    <row r="83" spans="1:6" ht="27" customHeight="1">
      <c r="A83" s="148">
        <v>3426</v>
      </c>
      <c r="B83" s="170" t="s">
        <v>152</v>
      </c>
      <c r="C83" s="45"/>
      <c r="D83" s="45">
        <v>2681631</v>
      </c>
      <c r="F83" s="84"/>
    </row>
    <row r="84" spans="1:6" s="85" customFormat="1" ht="13.5" customHeight="1">
      <c r="A84" s="33">
        <v>5</v>
      </c>
      <c r="B84" s="21" t="s">
        <v>18</v>
      </c>
      <c r="C84" s="46">
        <f>C85</f>
        <v>275405000</v>
      </c>
      <c r="D84" s="46">
        <f>D85</f>
        <v>236757392</v>
      </c>
      <c r="E84" s="146">
        <f t="shared" si="0"/>
        <v>85.96699115847571</v>
      </c>
      <c r="F84" s="84"/>
    </row>
    <row r="85" spans="1:6" s="85" customFormat="1" ht="13.5" customHeight="1">
      <c r="A85" s="168">
        <v>54</v>
      </c>
      <c r="B85" s="14" t="s">
        <v>88</v>
      </c>
      <c r="C85" s="46">
        <f>SUM(C90,C88,C86)</f>
        <v>275405000</v>
      </c>
      <c r="D85" s="46">
        <f>SUM(D90,D88,D86)</f>
        <v>236757392</v>
      </c>
      <c r="E85" s="146">
        <f t="shared" si="0"/>
        <v>85.96699115847571</v>
      </c>
      <c r="F85" s="84"/>
    </row>
    <row r="86" spans="1:6" s="85" customFormat="1" ht="26.25" customHeight="1">
      <c r="A86" s="149">
        <v>542</v>
      </c>
      <c r="B86" s="14" t="s">
        <v>153</v>
      </c>
      <c r="C86" s="46">
        <v>1625000</v>
      </c>
      <c r="D86" s="46">
        <f>SUM(D87)</f>
        <v>1565392</v>
      </c>
      <c r="E86" s="146">
        <f t="shared" si="0"/>
        <v>96.33181538461538</v>
      </c>
      <c r="F86" s="84"/>
    </row>
    <row r="87" spans="1:6" ht="24" customHeight="1">
      <c r="A87" s="148">
        <v>5422</v>
      </c>
      <c r="B87" s="4" t="s">
        <v>130</v>
      </c>
      <c r="C87" s="45"/>
      <c r="D87" s="45">
        <v>1565392</v>
      </c>
      <c r="F87" s="86"/>
    </row>
    <row r="88" spans="1:6" s="85" customFormat="1" ht="26.25" customHeight="1">
      <c r="A88" s="149">
        <v>543</v>
      </c>
      <c r="B88" s="14" t="s">
        <v>173</v>
      </c>
      <c r="C88" s="46">
        <v>65000000</v>
      </c>
      <c r="D88" s="46">
        <f>SUM(D89)</f>
        <v>65000000</v>
      </c>
      <c r="E88" s="146">
        <f>D88/C88*100</f>
        <v>100</v>
      </c>
      <c r="F88" s="84"/>
    </row>
    <row r="89" spans="1:6" ht="24" customHeight="1">
      <c r="A89" s="148">
        <v>5431</v>
      </c>
      <c r="B89" s="4" t="s">
        <v>173</v>
      </c>
      <c r="C89" s="45"/>
      <c r="D89" s="45">
        <v>65000000</v>
      </c>
      <c r="F89" s="86"/>
    </row>
    <row r="90" spans="1:6" s="85" customFormat="1" ht="24" customHeight="1">
      <c r="A90" s="149">
        <v>544</v>
      </c>
      <c r="B90" s="154" t="s">
        <v>89</v>
      </c>
      <c r="C90" s="46">
        <v>208780000</v>
      </c>
      <c r="D90" s="46">
        <f>SUM(D91:D91)</f>
        <v>170192000</v>
      </c>
      <c r="E90" s="146">
        <f t="shared" si="0"/>
        <v>81.51738672286616</v>
      </c>
      <c r="F90" s="84"/>
    </row>
    <row r="91" spans="1:6" ht="25.5">
      <c r="A91" s="150">
        <v>5443</v>
      </c>
      <c r="B91" s="4" t="s">
        <v>98</v>
      </c>
      <c r="C91" s="151"/>
      <c r="D91" s="45">
        <v>170192000</v>
      </c>
      <c r="E91" s="152" t="e">
        <f t="shared" si="0"/>
        <v>#DIV/0!</v>
      </c>
      <c r="F91" s="84"/>
    </row>
    <row r="92" spans="1:6" ht="10.5" customHeight="1">
      <c r="A92" s="34"/>
      <c r="B92" s="170"/>
      <c r="C92" s="45"/>
      <c r="D92" s="45"/>
      <c r="F92" s="84"/>
    </row>
    <row r="93" spans="1:6" ht="13.5" customHeight="1">
      <c r="A93" s="168">
        <v>102</v>
      </c>
      <c r="B93" s="169" t="s">
        <v>66</v>
      </c>
      <c r="C93" s="46">
        <f>C95</f>
        <v>5488000</v>
      </c>
      <c r="D93" s="46">
        <f>D95</f>
        <v>5335664</v>
      </c>
      <c r="E93" s="146">
        <f t="shared" si="0"/>
        <v>97.22419825072886</v>
      </c>
      <c r="F93" s="84"/>
    </row>
    <row r="94" spans="1:6" ht="9.75" customHeight="1">
      <c r="A94" s="34"/>
      <c r="B94" s="170"/>
      <c r="C94" s="45"/>
      <c r="D94" s="45"/>
      <c r="F94" s="84"/>
    </row>
    <row r="95" spans="1:6" ht="24" customHeight="1">
      <c r="A95" s="140" t="s">
        <v>65</v>
      </c>
      <c r="B95" s="154" t="s">
        <v>67</v>
      </c>
      <c r="C95" s="46">
        <f>C97+C101</f>
        <v>5488000</v>
      </c>
      <c r="D95" s="46">
        <f>D97+D101</f>
        <v>5335664</v>
      </c>
      <c r="E95" s="146">
        <f t="shared" si="0"/>
        <v>97.22419825072886</v>
      </c>
      <c r="F95" s="84"/>
    </row>
    <row r="96" spans="1:6" s="85" customFormat="1" ht="13.5" customHeight="1" hidden="1">
      <c r="A96" s="41">
        <v>3</v>
      </c>
      <c r="B96" s="168" t="s">
        <v>34</v>
      </c>
      <c r="C96" s="46">
        <f aca="true" t="shared" si="1" ref="C96:D98">C97</f>
        <v>1443000</v>
      </c>
      <c r="D96" s="46">
        <f t="shared" si="1"/>
        <v>1374121</v>
      </c>
      <c r="E96" s="146">
        <f t="shared" si="0"/>
        <v>95.22668052668052</v>
      </c>
      <c r="F96" s="84"/>
    </row>
    <row r="97" spans="1:6" s="85" customFormat="1" ht="13.5" customHeight="1">
      <c r="A97" s="169">
        <v>34</v>
      </c>
      <c r="B97" s="169" t="s">
        <v>11</v>
      </c>
      <c r="C97" s="46">
        <f t="shared" si="1"/>
        <v>1443000</v>
      </c>
      <c r="D97" s="46">
        <f t="shared" si="1"/>
        <v>1374121</v>
      </c>
      <c r="E97" s="146">
        <f t="shared" si="0"/>
        <v>95.22668052668052</v>
      </c>
      <c r="F97" s="84"/>
    </row>
    <row r="98" spans="1:6" s="85" customFormat="1" ht="13.5" customHeight="1">
      <c r="A98" s="169">
        <v>342</v>
      </c>
      <c r="B98" s="168" t="s">
        <v>97</v>
      </c>
      <c r="C98" s="46">
        <v>1443000</v>
      </c>
      <c r="D98" s="46">
        <f t="shared" si="1"/>
        <v>1374121</v>
      </c>
      <c r="E98" s="146">
        <f t="shared" si="0"/>
        <v>95.22668052668052</v>
      </c>
      <c r="F98" s="84"/>
    </row>
    <row r="99" spans="1:6" ht="25.5">
      <c r="A99" s="148" t="s">
        <v>48</v>
      </c>
      <c r="B99" s="170" t="s">
        <v>86</v>
      </c>
      <c r="C99" s="151"/>
      <c r="D99" s="45">
        <v>1374121</v>
      </c>
      <c r="E99" s="152" t="e">
        <f t="shared" si="0"/>
        <v>#DIV/0!</v>
      </c>
      <c r="F99" s="84"/>
    </row>
    <row r="100" spans="1:6" s="85" customFormat="1" ht="13.5" customHeight="1" hidden="1">
      <c r="A100" s="41">
        <v>5</v>
      </c>
      <c r="B100" s="21" t="s">
        <v>18</v>
      </c>
      <c r="C100" s="46">
        <f aca="true" t="shared" si="2" ref="C100:D102">C101</f>
        <v>4045000</v>
      </c>
      <c r="D100" s="46">
        <f t="shared" si="2"/>
        <v>3961543</v>
      </c>
      <c r="E100" s="145">
        <f t="shared" si="0"/>
        <v>97.93678615574784</v>
      </c>
      <c r="F100" s="84"/>
    </row>
    <row r="101" spans="1:6" s="85" customFormat="1" ht="13.5" customHeight="1">
      <c r="A101" s="168">
        <v>54</v>
      </c>
      <c r="B101" s="14" t="s">
        <v>88</v>
      </c>
      <c r="C101" s="46">
        <f t="shared" si="2"/>
        <v>4045000</v>
      </c>
      <c r="D101" s="46">
        <f t="shared" si="2"/>
        <v>3961543</v>
      </c>
      <c r="E101" s="146">
        <f t="shared" si="0"/>
        <v>97.93678615574784</v>
      </c>
      <c r="F101" s="84"/>
    </row>
    <row r="102" spans="1:6" s="85" customFormat="1" ht="24" customHeight="1">
      <c r="A102" s="149">
        <v>544</v>
      </c>
      <c r="B102" s="154" t="s">
        <v>89</v>
      </c>
      <c r="C102" s="46">
        <v>4045000</v>
      </c>
      <c r="D102" s="46">
        <f t="shared" si="2"/>
        <v>3961543</v>
      </c>
      <c r="E102" s="146">
        <f t="shared" si="0"/>
        <v>97.93678615574784</v>
      </c>
      <c r="F102" s="84"/>
    </row>
    <row r="103" spans="1:6" ht="25.5">
      <c r="A103" s="150">
        <v>5446</v>
      </c>
      <c r="B103" s="4" t="s">
        <v>99</v>
      </c>
      <c r="C103" s="151">
        <v>21427240</v>
      </c>
      <c r="D103" s="45">
        <v>3961543</v>
      </c>
      <c r="E103" s="152">
        <f t="shared" si="0"/>
        <v>18.488349409443305</v>
      </c>
      <c r="F103" s="84"/>
    </row>
    <row r="104" spans="1:6" ht="9.75" customHeight="1">
      <c r="A104" s="34"/>
      <c r="B104" s="170"/>
      <c r="C104" s="4"/>
      <c r="D104" s="4"/>
      <c r="F104" s="84"/>
    </row>
    <row r="105" spans="1:6" ht="13.5" customHeight="1">
      <c r="A105" s="168">
        <v>103</v>
      </c>
      <c r="B105" s="154" t="s">
        <v>78</v>
      </c>
      <c r="C105" s="46">
        <f>C107</f>
        <v>7000000</v>
      </c>
      <c r="D105" s="46">
        <f>D107</f>
        <v>6928640.79</v>
      </c>
      <c r="E105" s="146">
        <f t="shared" si="0"/>
        <v>98.98058271428572</v>
      </c>
      <c r="F105" s="84"/>
    </row>
    <row r="106" spans="1:6" ht="9.75" customHeight="1">
      <c r="A106" s="33"/>
      <c r="B106" s="154"/>
      <c r="C106" s="46"/>
      <c r="D106" s="46"/>
      <c r="E106" s="146"/>
      <c r="F106" s="84"/>
    </row>
    <row r="107" spans="1:6" ht="13.5" customHeight="1">
      <c r="A107" s="169" t="s">
        <v>84</v>
      </c>
      <c r="B107" s="154" t="s">
        <v>78</v>
      </c>
      <c r="C107" s="46">
        <f>C108</f>
        <v>7000000</v>
      </c>
      <c r="D107" s="46">
        <f>D108</f>
        <v>6928640.79</v>
      </c>
      <c r="E107" s="146">
        <f t="shared" si="0"/>
        <v>98.98058271428572</v>
      </c>
      <c r="F107" s="84"/>
    </row>
    <row r="108" spans="1:6" s="85" customFormat="1" ht="13.5" customHeight="1" hidden="1">
      <c r="A108" s="169">
        <v>5</v>
      </c>
      <c r="B108" s="21" t="s">
        <v>18</v>
      </c>
      <c r="C108" s="46">
        <f>C109</f>
        <v>7000000</v>
      </c>
      <c r="D108" s="46">
        <f>D109</f>
        <v>6928640.79</v>
      </c>
      <c r="E108" s="146">
        <f t="shared" si="0"/>
        <v>98.98058271428572</v>
      </c>
      <c r="F108" s="84"/>
    </row>
    <row r="109" spans="1:6" s="85" customFormat="1" ht="13.5" customHeight="1">
      <c r="A109" s="168">
        <v>51</v>
      </c>
      <c r="B109" s="154" t="s">
        <v>77</v>
      </c>
      <c r="C109" s="142">
        <f>SUM(C110)</f>
        <v>7000000</v>
      </c>
      <c r="D109" s="46">
        <f>SUM(D111)</f>
        <v>6928640.79</v>
      </c>
      <c r="E109" s="146">
        <f t="shared" si="0"/>
        <v>98.98058271428572</v>
      </c>
      <c r="F109" s="84"/>
    </row>
    <row r="110" spans="1:6" s="85" customFormat="1" ht="13.5" customHeight="1">
      <c r="A110" s="168">
        <v>514</v>
      </c>
      <c r="B110" s="16" t="s">
        <v>125</v>
      </c>
      <c r="C110" s="46">
        <v>7000000</v>
      </c>
      <c r="D110" s="46">
        <f>SUM(D111)</f>
        <v>6928640.79</v>
      </c>
      <c r="E110" s="146">
        <f t="shared" si="0"/>
        <v>98.98058271428572</v>
      </c>
      <c r="F110" s="84"/>
    </row>
    <row r="111" spans="1:6" ht="13.5" customHeight="1">
      <c r="A111" s="170">
        <v>5141</v>
      </c>
      <c r="B111" s="7" t="s">
        <v>126</v>
      </c>
      <c r="C111" s="151"/>
      <c r="D111" s="45">
        <v>6928640.79</v>
      </c>
      <c r="E111" s="162" t="e">
        <f>D111/C111*100</f>
        <v>#DIV/0!</v>
      </c>
      <c r="F111" s="86"/>
    </row>
    <row r="112" spans="1:5" ht="12.75">
      <c r="A112" s="41"/>
      <c r="B112" s="154"/>
      <c r="E112" s="161"/>
    </row>
    <row r="113" spans="1:5" ht="12.75">
      <c r="A113" s="41">
        <v>104</v>
      </c>
      <c r="B113" s="169" t="s">
        <v>138</v>
      </c>
      <c r="C113" s="142">
        <f>C115</f>
        <v>25300000</v>
      </c>
      <c r="D113" s="142">
        <f>D115</f>
        <v>25273322</v>
      </c>
      <c r="E113" s="146">
        <f aca="true" t="shared" si="3" ref="E113:E118">D113/C113*100</f>
        <v>99.8945533596838</v>
      </c>
    </row>
    <row r="114" spans="1:5" ht="12.75">
      <c r="A114" s="34"/>
      <c r="B114" s="170"/>
      <c r="C114" s="137"/>
      <c r="E114" s="146"/>
    </row>
    <row r="115" spans="1:5" ht="12.75">
      <c r="A115" s="169" t="s">
        <v>139</v>
      </c>
      <c r="B115" s="169" t="s">
        <v>138</v>
      </c>
      <c r="C115" s="142">
        <f aca="true" t="shared" si="4" ref="C115:D118">SUM(C116)</f>
        <v>25300000</v>
      </c>
      <c r="D115" s="142">
        <f t="shared" si="4"/>
        <v>25273322</v>
      </c>
      <c r="E115" s="146">
        <f t="shared" si="3"/>
        <v>99.8945533596838</v>
      </c>
    </row>
    <row r="116" spans="1:5" ht="25.5" hidden="1">
      <c r="A116" s="168">
        <v>5</v>
      </c>
      <c r="B116" s="169" t="s">
        <v>18</v>
      </c>
      <c r="C116" s="142">
        <f t="shared" si="4"/>
        <v>25300000</v>
      </c>
      <c r="D116" s="142">
        <f t="shared" si="4"/>
        <v>25273322</v>
      </c>
      <c r="E116" s="146">
        <f t="shared" si="3"/>
        <v>99.8945533596838</v>
      </c>
    </row>
    <row r="117" spans="1:5" ht="12.75">
      <c r="A117" s="154">
        <v>53</v>
      </c>
      <c r="B117" s="154" t="s">
        <v>137</v>
      </c>
      <c r="C117" s="142">
        <f t="shared" si="4"/>
        <v>25300000</v>
      </c>
      <c r="D117" s="142">
        <f t="shared" si="4"/>
        <v>25273322</v>
      </c>
      <c r="E117" s="146">
        <f t="shared" si="3"/>
        <v>99.8945533596838</v>
      </c>
    </row>
    <row r="118" spans="1:5" ht="25.5">
      <c r="A118" s="140">
        <v>532</v>
      </c>
      <c r="B118" s="154" t="s">
        <v>128</v>
      </c>
      <c r="C118" s="142">
        <v>25300000</v>
      </c>
      <c r="D118" s="142">
        <f t="shared" si="4"/>
        <v>25273322</v>
      </c>
      <c r="E118" s="146">
        <f t="shared" si="3"/>
        <v>99.8945533596838</v>
      </c>
    </row>
    <row r="119" spans="1:5" ht="12.75" customHeight="1">
      <c r="A119" s="170">
        <v>5321</v>
      </c>
      <c r="B119" s="139" t="s">
        <v>128</v>
      </c>
      <c r="C119" s="153">
        <v>42993002</v>
      </c>
      <c r="D119" s="137">
        <v>25273322</v>
      </c>
      <c r="E119" s="152">
        <f>D119/C119*100</f>
        <v>58.78473431559862</v>
      </c>
    </row>
    <row r="120" spans="1:2" ht="12.75">
      <c r="A120" s="34"/>
      <c r="B120" s="139"/>
    </row>
    <row r="121" spans="1:2" ht="12.75">
      <c r="A121" s="34"/>
      <c r="B121" s="170"/>
    </row>
    <row r="122" spans="1:2" ht="12.75">
      <c r="A122" s="34"/>
      <c r="B122" s="170"/>
    </row>
    <row r="124" spans="1:2" ht="12.75">
      <c r="A124" s="41"/>
      <c r="B124" s="154"/>
    </row>
    <row r="125" spans="1:2" ht="12.75">
      <c r="A125" s="34"/>
      <c r="B125" s="139"/>
    </row>
    <row r="126" spans="1:2" ht="12.75">
      <c r="A126" s="95"/>
      <c r="B126" s="172"/>
    </row>
    <row r="127" spans="1:2" ht="12.75">
      <c r="A127" s="41"/>
      <c r="B127" s="154"/>
    </row>
    <row r="128" spans="1:2" ht="12.75">
      <c r="A128" s="34"/>
      <c r="B128" s="139"/>
    </row>
    <row r="130" spans="1:2" ht="12.75">
      <c r="A130" s="33"/>
      <c r="B130" s="169"/>
    </row>
    <row r="131" spans="1:2" ht="12.75">
      <c r="A131" s="34"/>
      <c r="B131" s="170"/>
    </row>
    <row r="132" spans="1:2" ht="12.75">
      <c r="A132" s="77"/>
      <c r="B132" s="139"/>
    </row>
    <row r="134" spans="1:2" ht="12.75">
      <c r="A134" s="33"/>
      <c r="B134" s="172"/>
    </row>
    <row r="135" spans="1:2" ht="12.75">
      <c r="A135" s="77"/>
      <c r="B135" s="139"/>
    </row>
    <row r="136" spans="1:2" ht="12.75">
      <c r="A136" s="96"/>
      <c r="B136" s="173"/>
    </row>
    <row r="138" spans="1:2" ht="12.75">
      <c r="A138" s="97"/>
      <c r="B138" s="174"/>
    </row>
    <row r="140" spans="1:2" ht="12.75">
      <c r="A140" s="95"/>
      <c r="B140" s="172"/>
    </row>
    <row r="142" spans="1:2" ht="12.75">
      <c r="A142" s="95"/>
      <c r="B142" s="172"/>
    </row>
    <row r="144" spans="1:2" ht="12.75">
      <c r="A144" s="96"/>
      <c r="B144" s="173"/>
    </row>
    <row r="146" spans="1:2" ht="12.75">
      <c r="A146" s="97"/>
      <c r="B146" s="174"/>
    </row>
    <row r="148" spans="1:2" ht="12.75">
      <c r="A148" s="95"/>
      <c r="B148" s="172"/>
    </row>
    <row r="150" spans="1:2" ht="12.75">
      <c r="A150" s="95"/>
      <c r="B150" s="172"/>
    </row>
    <row r="152" spans="1:2" ht="12.75">
      <c r="A152" s="96"/>
      <c r="B152" s="173"/>
    </row>
    <row r="154" spans="1:2" ht="12.75">
      <c r="A154" s="97"/>
      <c r="B154" s="174"/>
    </row>
    <row r="155" spans="1:2" ht="12.75">
      <c r="A155" s="97"/>
      <c r="B155" s="174"/>
    </row>
    <row r="157" spans="1:2" ht="12.75">
      <c r="A157" s="95"/>
      <c r="B157" s="172"/>
    </row>
    <row r="159" spans="1:2" ht="12.75">
      <c r="A159" s="95"/>
      <c r="B159" s="172"/>
    </row>
    <row r="161" spans="1:2" ht="12.75">
      <c r="A161" s="95"/>
      <c r="B161" s="172"/>
    </row>
    <row r="163" spans="1:2" ht="12.75">
      <c r="A163" s="95"/>
      <c r="B163" s="172"/>
    </row>
    <row r="166" spans="1:2" ht="12.75">
      <c r="A166" s="98"/>
      <c r="B166" s="172"/>
    </row>
    <row r="168" spans="1:2" ht="12.75">
      <c r="A168" s="98"/>
      <c r="B168" s="172"/>
    </row>
    <row r="170" spans="1:2" ht="12.75">
      <c r="A170" s="98"/>
      <c r="B170" s="173"/>
    </row>
    <row r="171" spans="1:2" ht="12.75">
      <c r="A171" s="97"/>
      <c r="B171" s="174"/>
    </row>
    <row r="173" spans="1:2" ht="12.75">
      <c r="A173" s="95"/>
      <c r="B173" s="172"/>
    </row>
    <row r="175" spans="1:2" ht="12.75">
      <c r="A175" s="95"/>
      <c r="B175" s="172"/>
    </row>
    <row r="177" spans="1:2" ht="12.75">
      <c r="A177" s="95"/>
      <c r="B177" s="172"/>
    </row>
    <row r="180" spans="1:2" ht="12.75">
      <c r="A180" s="98"/>
      <c r="B180" s="172"/>
    </row>
    <row r="182" spans="1:2" ht="12.75">
      <c r="A182" s="98"/>
      <c r="B182" s="172"/>
    </row>
    <row r="184" spans="1:2" ht="12.75">
      <c r="A184" s="96"/>
      <c r="B184" s="173"/>
    </row>
    <row r="185" spans="1:2" ht="12.75">
      <c r="A185" s="97"/>
      <c r="B185" s="174"/>
    </row>
    <row r="187" spans="1:2" ht="12.75">
      <c r="A187" s="95"/>
      <c r="B187" s="172"/>
    </row>
    <row r="189" spans="1:2" ht="12.75">
      <c r="A189" s="95"/>
      <c r="B189" s="172"/>
    </row>
    <row r="191" spans="1:2" ht="12.75">
      <c r="A191" s="95"/>
      <c r="B191" s="172"/>
    </row>
    <row r="193" spans="1:2" ht="12.75">
      <c r="A193" s="98"/>
      <c r="B193" s="172"/>
    </row>
    <row r="195" spans="1:2" ht="12.75">
      <c r="A195" s="98"/>
      <c r="B195" s="173"/>
    </row>
    <row r="196" spans="1:2" ht="12.75">
      <c r="A196" s="97"/>
      <c r="B196" s="174"/>
    </row>
    <row r="198" spans="1:2" ht="12.75">
      <c r="A198" s="95"/>
      <c r="B198" s="172"/>
    </row>
    <row r="200" spans="1:2" ht="12.75">
      <c r="A200" s="95"/>
      <c r="B200" s="172"/>
    </row>
    <row r="202" spans="1:2" ht="12.75">
      <c r="A202" s="95"/>
      <c r="B202" s="172"/>
    </row>
    <row r="205" spans="1:2" ht="12.75">
      <c r="A205" s="98"/>
      <c r="B205" s="172"/>
    </row>
    <row r="207" spans="1:2" ht="12.75">
      <c r="A207" s="98"/>
      <c r="B207" s="172"/>
    </row>
    <row r="209" spans="1:2" ht="12.75">
      <c r="A209" s="98"/>
      <c r="B209" s="175"/>
    </row>
    <row r="210" spans="1:2" ht="12.75">
      <c r="A210" s="100"/>
      <c r="B210" s="174"/>
    </row>
    <row r="212" spans="1:2" ht="12.75">
      <c r="A212" s="95"/>
      <c r="B212" s="172"/>
    </row>
    <row r="214" spans="1:2" ht="12.75">
      <c r="A214" s="95"/>
      <c r="B214" s="172"/>
    </row>
    <row r="216" spans="1:2" ht="12.75">
      <c r="A216" s="95"/>
      <c r="B216" s="172"/>
    </row>
    <row r="219" spans="1:2" ht="12.75">
      <c r="A219" s="98"/>
      <c r="B219" s="172"/>
    </row>
    <row r="221" spans="1:2" ht="12.75">
      <c r="A221" s="98"/>
      <c r="B221" s="172"/>
    </row>
    <row r="223" spans="1:2" ht="12.75">
      <c r="A223" s="98"/>
      <c r="B223" s="173"/>
    </row>
    <row r="224" spans="1:2" ht="12.75">
      <c r="A224" s="97"/>
      <c r="B224" s="174"/>
    </row>
    <row r="226" spans="1:2" ht="12.75">
      <c r="A226" s="95"/>
      <c r="B226" s="172"/>
    </row>
    <row r="228" spans="1:2" ht="12.75">
      <c r="A228" s="98"/>
      <c r="B228" s="173"/>
    </row>
    <row r="229" spans="1:2" ht="12.75">
      <c r="A229" s="97"/>
      <c r="B229" s="174"/>
    </row>
    <row r="231" spans="1:2" ht="12.75">
      <c r="A231" s="95"/>
      <c r="B231" s="172"/>
    </row>
    <row r="233" spans="1:2" ht="12.75">
      <c r="A233" s="95"/>
      <c r="B233" s="172"/>
    </row>
    <row r="235" spans="1:2" ht="12.75">
      <c r="A235" s="95"/>
      <c r="B235" s="172"/>
    </row>
    <row r="238" spans="1:2" ht="12.75">
      <c r="A238" s="98"/>
      <c r="B238" s="172"/>
    </row>
    <row r="240" spans="1:2" ht="12.75">
      <c r="A240" s="98"/>
      <c r="B240" s="172"/>
    </row>
    <row r="242" spans="1:2" ht="12.75">
      <c r="A242" s="96"/>
      <c r="B242" s="173"/>
    </row>
    <row r="243" spans="1:2" ht="12.75">
      <c r="A243" s="97"/>
      <c r="B243" s="174"/>
    </row>
    <row r="245" spans="1:2" ht="12.75">
      <c r="A245" s="95"/>
      <c r="B245" s="172"/>
    </row>
    <row r="247" spans="1:2" ht="12.75">
      <c r="A247" s="95"/>
      <c r="B247" s="172"/>
    </row>
    <row r="249" spans="1:2" ht="12.75">
      <c r="A249" s="96"/>
      <c r="B249" s="173"/>
    </row>
    <row r="250" spans="1:2" ht="12.75">
      <c r="A250" s="97"/>
      <c r="B250" s="174"/>
    </row>
    <row r="252" spans="1:2" ht="12.75">
      <c r="A252" s="95"/>
      <c r="B252" s="172"/>
    </row>
    <row r="254" spans="1:2" ht="12.75">
      <c r="A254" s="95"/>
      <c r="B254" s="172"/>
    </row>
    <row r="256" spans="1:2" ht="12.75">
      <c r="A256" s="96"/>
      <c r="B256" s="173"/>
    </row>
    <row r="257" spans="1:2" ht="12.75">
      <c r="A257" s="97"/>
      <c r="B257" s="174"/>
    </row>
    <row r="258" spans="1:2" ht="12.75">
      <c r="A258" s="100"/>
      <c r="B258" s="174"/>
    </row>
    <row r="260" spans="1:2" ht="12.75">
      <c r="A260" s="95"/>
      <c r="B260" s="172"/>
    </row>
    <row r="262" spans="1:2" ht="12.75">
      <c r="A262" s="95"/>
      <c r="B262" s="172"/>
    </row>
    <row r="264" spans="1:2" ht="12.75">
      <c r="A264" s="96"/>
      <c r="B264" s="173"/>
    </row>
    <row r="265" spans="1:2" ht="12.75">
      <c r="A265" s="97"/>
      <c r="B265" s="174"/>
    </row>
    <row r="266" spans="1:2" ht="12.75">
      <c r="A266" s="97"/>
      <c r="B266" s="174"/>
    </row>
    <row r="267" spans="1:2" ht="12.75">
      <c r="A267" s="97"/>
      <c r="B267" s="174"/>
    </row>
    <row r="268" spans="1:2" ht="12.75">
      <c r="A268" s="97"/>
      <c r="B268" s="174"/>
    </row>
    <row r="269" spans="1:2" ht="12.75">
      <c r="A269" s="97"/>
      <c r="B269" s="174"/>
    </row>
    <row r="270" spans="1:2" ht="12.75">
      <c r="A270" s="97"/>
      <c r="B270" s="174"/>
    </row>
    <row r="271" spans="1:2" ht="12.75">
      <c r="A271" s="97"/>
      <c r="B271" s="174"/>
    </row>
    <row r="273" spans="1:2" ht="12.75">
      <c r="A273" s="95"/>
      <c r="B273" s="172"/>
    </row>
    <row r="275" spans="1:2" ht="12.75">
      <c r="A275" s="95"/>
      <c r="B275" s="172"/>
    </row>
    <row r="277" spans="1:2" ht="12.75">
      <c r="A277" s="96"/>
      <c r="B277" s="173"/>
    </row>
    <row r="278" spans="1:2" ht="12.75">
      <c r="A278" s="97"/>
      <c r="B278" s="174"/>
    </row>
    <row r="279" spans="1:2" ht="12.75">
      <c r="A279" s="97"/>
      <c r="B279" s="174"/>
    </row>
    <row r="281" spans="1:2" ht="12.75">
      <c r="A281" s="95"/>
      <c r="B281" s="172"/>
    </row>
    <row r="283" spans="1:2" ht="12.75">
      <c r="A283" s="95"/>
      <c r="B283" s="172"/>
    </row>
    <row r="285" spans="1:2" ht="12.75">
      <c r="A285" s="96"/>
      <c r="B285" s="173"/>
    </row>
    <row r="286" spans="1:2" ht="12.75">
      <c r="A286" s="97"/>
      <c r="B286" s="174"/>
    </row>
    <row r="287" spans="1:2" ht="12.75">
      <c r="A287" s="97"/>
      <c r="B287" s="174"/>
    </row>
    <row r="289" spans="1:2" ht="12.75">
      <c r="A289" s="95"/>
      <c r="B289" s="172"/>
    </row>
    <row r="291" spans="1:2" ht="12.75">
      <c r="A291" s="95"/>
      <c r="B291" s="172"/>
    </row>
    <row r="293" spans="1:2" ht="12.75">
      <c r="A293" s="96"/>
      <c r="B293" s="173"/>
    </row>
    <row r="294" spans="1:2" ht="12.75">
      <c r="A294" s="97"/>
      <c r="B294" s="174"/>
    </row>
    <row r="296" spans="1:2" ht="12.75">
      <c r="A296" s="95"/>
      <c r="B296" s="172"/>
    </row>
    <row r="298" spans="1:2" ht="12.75">
      <c r="A298" s="95"/>
      <c r="B298" s="172"/>
    </row>
    <row r="300" spans="1:2" ht="12.75">
      <c r="A300" s="96"/>
      <c r="B300" s="173"/>
    </row>
    <row r="301" spans="1:2" ht="12.75">
      <c r="A301" s="97"/>
      <c r="B301" s="174"/>
    </row>
    <row r="302" spans="1:2" ht="12.75">
      <c r="A302" s="97"/>
      <c r="B302" s="174"/>
    </row>
    <row r="304" spans="1:2" ht="12.75">
      <c r="A304" s="95"/>
      <c r="B304" s="172"/>
    </row>
    <row r="306" spans="1:2" ht="12.75">
      <c r="A306" s="95"/>
      <c r="B306" s="172"/>
    </row>
    <row r="308" spans="1:2" ht="12.75">
      <c r="A308" s="96"/>
      <c r="B308" s="173"/>
    </row>
    <row r="309" spans="1:2" ht="12.75">
      <c r="A309" s="97"/>
      <c r="B309" s="174"/>
    </row>
    <row r="311" spans="1:2" ht="12.75">
      <c r="A311" s="95"/>
      <c r="B311" s="172"/>
    </row>
    <row r="313" spans="1:2" ht="12.75">
      <c r="A313" s="95"/>
      <c r="B313" s="172"/>
    </row>
    <row r="315" spans="1:2" ht="12.75">
      <c r="A315" s="96"/>
      <c r="B315" s="173"/>
    </row>
    <row r="316" spans="1:2" ht="12.75">
      <c r="A316" s="97"/>
      <c r="B316" s="174"/>
    </row>
    <row r="317" spans="1:2" ht="12.75">
      <c r="A317" s="97"/>
      <c r="B317" s="174"/>
    </row>
    <row r="319" spans="1:2" ht="12.75">
      <c r="A319" s="95"/>
      <c r="B319" s="172"/>
    </row>
    <row r="321" spans="1:2" ht="12.75">
      <c r="A321" s="95"/>
      <c r="B321" s="172"/>
    </row>
    <row r="323" spans="1:2" ht="12.75">
      <c r="A323" s="96"/>
      <c r="B323" s="173"/>
    </row>
    <row r="324" spans="1:2" ht="12.75">
      <c r="A324" s="97"/>
      <c r="B324" s="174"/>
    </row>
    <row r="326" spans="1:2" ht="12.75">
      <c r="A326" s="95"/>
      <c r="B326" s="172"/>
    </row>
    <row r="328" spans="1:2" ht="12.75">
      <c r="A328" s="95"/>
      <c r="B328" s="172"/>
    </row>
    <row r="330" spans="1:2" ht="12.75">
      <c r="A330" s="96"/>
      <c r="B330" s="173"/>
    </row>
    <row r="331" spans="1:2" ht="12.75">
      <c r="A331" s="97"/>
      <c r="B331" s="174"/>
    </row>
    <row r="333" spans="1:2" ht="12.75">
      <c r="A333" s="95"/>
      <c r="B333" s="172"/>
    </row>
    <row r="335" spans="1:2" ht="12.75">
      <c r="A335" s="95"/>
      <c r="B335" s="172"/>
    </row>
    <row r="337" spans="1:2" ht="12.75">
      <c r="A337" s="96"/>
      <c r="B337" s="173"/>
    </row>
    <row r="338" spans="1:2" ht="12.75">
      <c r="A338" s="97"/>
      <c r="B338" s="174"/>
    </row>
    <row r="340" spans="1:2" ht="12.75">
      <c r="A340" s="95"/>
      <c r="B340" s="172"/>
    </row>
    <row r="342" spans="1:2" ht="12.75">
      <c r="A342" s="95"/>
      <c r="B342" s="172"/>
    </row>
    <row r="344" spans="1:2" ht="12.75">
      <c r="A344" s="96"/>
      <c r="B344" s="173"/>
    </row>
    <row r="345" spans="1:2" ht="12.75">
      <c r="A345" s="97"/>
      <c r="B345" s="174"/>
    </row>
    <row r="347" spans="1:2" ht="12.75">
      <c r="A347" s="95"/>
      <c r="B347" s="172"/>
    </row>
    <row r="349" spans="1:2" ht="12.75">
      <c r="A349" s="95"/>
      <c r="B349" s="172"/>
    </row>
    <row r="351" spans="1:2" ht="12.75">
      <c r="A351" s="96"/>
      <c r="B351" s="173"/>
    </row>
    <row r="352" spans="1:2" ht="12.75">
      <c r="A352" s="97"/>
      <c r="B352" s="174"/>
    </row>
    <row r="354" spans="1:2" ht="12.75">
      <c r="A354" s="95"/>
      <c r="B354" s="172"/>
    </row>
    <row r="356" spans="1:2" ht="12.75">
      <c r="A356" s="95"/>
      <c r="B356" s="172"/>
    </row>
    <row r="358" spans="1:2" ht="12.75">
      <c r="A358" s="96"/>
      <c r="B358" s="173"/>
    </row>
    <row r="359" spans="1:2" ht="12.75">
      <c r="A359" s="97"/>
      <c r="B359" s="174"/>
    </row>
    <row r="361" spans="1:2" ht="12.75">
      <c r="A361" s="95"/>
      <c r="B361" s="172"/>
    </row>
    <row r="363" spans="1:2" ht="12.75">
      <c r="A363" s="95"/>
      <c r="B363" s="172"/>
    </row>
    <row r="365" spans="1:2" ht="12.75">
      <c r="A365" s="96"/>
      <c r="B365" s="173"/>
    </row>
    <row r="366" spans="1:2" ht="12.75">
      <c r="A366" s="97"/>
      <c r="B366" s="174"/>
    </row>
    <row r="368" spans="1:2" ht="12.75">
      <c r="A368" s="95"/>
      <c r="B368" s="172"/>
    </row>
    <row r="370" spans="1:2" ht="12.75">
      <c r="A370" s="95"/>
      <c r="B370" s="172"/>
    </row>
    <row r="372" spans="1:2" ht="12.75">
      <c r="A372" s="96"/>
      <c r="B372" s="173"/>
    </row>
    <row r="373" spans="1:2" ht="12.75">
      <c r="A373" s="97"/>
      <c r="B373" s="174"/>
    </row>
    <row r="374" spans="1:2" ht="12.75">
      <c r="A374" s="97"/>
      <c r="B374" s="174"/>
    </row>
    <row r="375" spans="1:2" ht="12.75">
      <c r="A375" s="95"/>
      <c r="B375" s="172"/>
    </row>
    <row r="377" spans="1:2" ht="12.75">
      <c r="A377" s="95"/>
      <c r="B377" s="172"/>
    </row>
    <row r="379" spans="1:2" ht="12.75">
      <c r="A379" s="96"/>
      <c r="B379" s="173"/>
    </row>
    <row r="380" spans="1:2" ht="12.75">
      <c r="A380" s="97"/>
      <c r="B380" s="174"/>
    </row>
    <row r="381" spans="1:2" ht="12.75">
      <c r="A381" s="97"/>
      <c r="B381" s="174"/>
    </row>
    <row r="383" spans="1:2" ht="12.75">
      <c r="A383" s="95"/>
      <c r="B383" s="172"/>
    </row>
    <row r="385" spans="1:2" ht="12.75">
      <c r="A385" s="95"/>
      <c r="B385" s="172"/>
    </row>
    <row r="387" spans="1:2" ht="12.75">
      <c r="A387" s="96"/>
      <c r="B387" s="173"/>
    </row>
    <row r="388" spans="1:2" ht="12.75">
      <c r="A388" s="97"/>
      <c r="B388" s="174"/>
    </row>
    <row r="390" spans="1:2" ht="12.75">
      <c r="A390" s="95"/>
      <c r="B390" s="172"/>
    </row>
    <row r="392" spans="1:2" ht="12.75">
      <c r="A392" s="95"/>
      <c r="B392" s="172"/>
    </row>
    <row r="394" spans="1:2" ht="12.75">
      <c r="A394" s="96"/>
      <c r="B394" s="173"/>
    </row>
    <row r="395" spans="1:2" ht="12.75">
      <c r="A395" s="97"/>
      <c r="B395" s="174"/>
    </row>
    <row r="397" spans="1:2" ht="12.75">
      <c r="A397" s="95"/>
      <c r="B397" s="172"/>
    </row>
    <row r="399" spans="1:2" ht="12.75">
      <c r="A399" s="95"/>
      <c r="B399" s="172"/>
    </row>
    <row r="401" spans="1:2" ht="12.75">
      <c r="A401" s="96"/>
      <c r="B401" s="173"/>
    </row>
    <row r="402" spans="1:2" ht="12.75">
      <c r="A402" s="97"/>
      <c r="B402" s="174"/>
    </row>
    <row r="404" spans="1:2" ht="12.75">
      <c r="A404" s="95"/>
      <c r="B404" s="172"/>
    </row>
    <row r="406" spans="1:2" ht="12.75">
      <c r="A406" s="95"/>
      <c r="B406" s="172"/>
    </row>
    <row r="408" spans="1:2" ht="12.75">
      <c r="A408" s="96"/>
      <c r="B408" s="173"/>
    </row>
    <row r="409" spans="1:2" ht="12.75">
      <c r="A409" s="97"/>
      <c r="B409" s="174"/>
    </row>
    <row r="411" spans="1:2" ht="12.75">
      <c r="A411" s="95"/>
      <c r="B411" s="172"/>
    </row>
    <row r="413" spans="1:2" ht="12.75">
      <c r="A413" s="95"/>
      <c r="B413" s="172"/>
    </row>
    <row r="415" spans="1:2" ht="12.75">
      <c r="A415" s="96"/>
      <c r="B415" s="173"/>
    </row>
    <row r="416" spans="1:2" ht="12.75">
      <c r="A416" s="97"/>
      <c r="B416" s="174"/>
    </row>
    <row r="418" spans="1:2" ht="12.75">
      <c r="A418" s="95"/>
      <c r="B418" s="172"/>
    </row>
    <row r="420" spans="1:2" ht="12.75">
      <c r="A420" s="95"/>
      <c r="B420" s="172"/>
    </row>
    <row r="422" spans="1:2" ht="12.75">
      <c r="A422" s="96"/>
      <c r="B422" s="173"/>
    </row>
    <row r="423" spans="1:2" ht="12.75">
      <c r="A423" s="97"/>
      <c r="B423" s="174"/>
    </row>
    <row r="425" spans="1:2" ht="12.75">
      <c r="A425" s="95"/>
      <c r="B425" s="172"/>
    </row>
    <row r="427" spans="1:2" ht="12.75">
      <c r="A427" s="95"/>
      <c r="B427" s="172"/>
    </row>
    <row r="429" spans="1:2" ht="12.75">
      <c r="A429" s="96"/>
      <c r="B429" s="173"/>
    </row>
    <row r="430" spans="1:2" ht="12.75">
      <c r="A430" s="97"/>
      <c r="B430" s="174"/>
    </row>
    <row r="432" spans="1:2" ht="12.75">
      <c r="A432" s="95"/>
      <c r="B432" s="172"/>
    </row>
    <row r="434" spans="1:2" ht="12.75">
      <c r="A434" s="95"/>
      <c r="B434" s="172"/>
    </row>
    <row r="436" spans="1:2" ht="12.75">
      <c r="A436" s="96"/>
      <c r="B436" s="173"/>
    </row>
    <row r="437" spans="1:2" ht="12.75">
      <c r="A437" s="97"/>
      <c r="B437" s="174"/>
    </row>
    <row r="439" spans="1:2" ht="12.75">
      <c r="A439" s="95"/>
      <c r="B439" s="172"/>
    </row>
    <row r="441" spans="1:2" ht="12.75">
      <c r="A441" s="95"/>
      <c r="B441" s="172"/>
    </row>
    <row r="442" spans="1:2" ht="12.75">
      <c r="A442" s="95"/>
      <c r="B442" s="172"/>
    </row>
    <row r="443" spans="1:2" ht="12.75">
      <c r="A443" s="101"/>
      <c r="B443" s="175"/>
    </row>
    <row r="444" spans="1:2" ht="12.75">
      <c r="A444" s="97"/>
      <c r="B444" s="174"/>
    </row>
    <row r="446" spans="1:2" ht="12.75">
      <c r="A446" s="95"/>
      <c r="B446" s="176"/>
    </row>
    <row r="448" spans="1:2" ht="12.75">
      <c r="A448" s="95"/>
      <c r="B448" s="176"/>
    </row>
    <row r="450" spans="1:2" ht="12.75">
      <c r="A450" s="96"/>
      <c r="B450" s="173"/>
    </row>
    <row r="451" spans="1:2" ht="12.75">
      <c r="A451" s="97"/>
      <c r="B451" s="174"/>
    </row>
    <row r="453" spans="1:2" ht="12.75">
      <c r="A453" s="95"/>
      <c r="B453" s="172"/>
    </row>
    <row r="455" spans="1:2" ht="12.75">
      <c r="A455" s="95"/>
      <c r="B455" s="172"/>
    </row>
    <row r="457" spans="1:2" ht="12.75">
      <c r="A457" s="96"/>
      <c r="B457" s="173"/>
    </row>
    <row r="458" spans="1:2" ht="12.75">
      <c r="A458" s="97"/>
      <c r="B458" s="174"/>
    </row>
    <row r="460" spans="1:2" ht="12.75">
      <c r="A460" s="95"/>
      <c r="B460" s="172"/>
    </row>
    <row r="462" spans="1:2" ht="12.75">
      <c r="A462" s="95"/>
      <c r="B462" s="172"/>
    </row>
    <row r="464" spans="1:2" ht="12.75">
      <c r="A464" s="96"/>
      <c r="B464" s="173"/>
    </row>
    <row r="465" spans="1:2" ht="12.75">
      <c r="A465" s="97"/>
      <c r="B465" s="174"/>
    </row>
    <row r="467" spans="1:2" ht="12.75">
      <c r="A467" s="95"/>
      <c r="B467" s="172"/>
    </row>
    <row r="469" spans="1:2" ht="12.75">
      <c r="A469" s="95"/>
      <c r="B469" s="172"/>
    </row>
    <row r="471" spans="1:2" ht="12.75">
      <c r="A471" s="96"/>
      <c r="B471" s="173"/>
    </row>
    <row r="472" spans="1:2" ht="12.75">
      <c r="A472" s="97"/>
      <c r="B472" s="174"/>
    </row>
    <row r="474" spans="1:2" ht="12.75">
      <c r="A474" s="95"/>
      <c r="B474" s="172"/>
    </row>
    <row r="476" spans="1:2" ht="12.75">
      <c r="A476" s="95"/>
      <c r="B476" s="172"/>
    </row>
    <row r="478" spans="1:2" ht="12.75">
      <c r="A478" s="95"/>
      <c r="B478" s="172"/>
    </row>
    <row r="480" spans="1:2" ht="12.75">
      <c r="A480" s="95"/>
      <c r="B480" s="172"/>
    </row>
    <row r="483" spans="1:2" ht="12.75">
      <c r="A483" s="98"/>
      <c r="B483" s="172"/>
    </row>
    <row r="485" spans="1:2" ht="12.75">
      <c r="A485" s="98"/>
      <c r="B485" s="172"/>
    </row>
    <row r="487" spans="1:2" ht="12.75">
      <c r="A487" s="98"/>
      <c r="B487" s="173"/>
    </row>
    <row r="488" spans="1:2" ht="12.75">
      <c r="A488" s="97"/>
      <c r="B488" s="174"/>
    </row>
    <row r="490" spans="1:2" ht="12.75">
      <c r="A490" s="95"/>
      <c r="B490" s="172"/>
    </row>
    <row r="492" spans="1:2" ht="12.75">
      <c r="A492" s="98"/>
      <c r="B492" s="173"/>
    </row>
    <row r="493" spans="1:2" ht="12.75">
      <c r="A493" s="97"/>
      <c r="B493" s="174"/>
    </row>
    <row r="495" spans="1:2" ht="12.75">
      <c r="A495" s="95"/>
      <c r="B495" s="172"/>
    </row>
    <row r="497" spans="1:2" ht="12.75">
      <c r="A497" s="95"/>
      <c r="B497" s="172"/>
    </row>
    <row r="499" spans="1:2" ht="12.75">
      <c r="A499" s="95"/>
      <c r="B499" s="172"/>
    </row>
    <row r="502" spans="1:2" ht="12.75">
      <c r="A502" s="98"/>
      <c r="B502" s="172"/>
    </row>
    <row r="504" spans="1:2" ht="12.75">
      <c r="A504" s="102"/>
      <c r="B504" s="176"/>
    </row>
    <row r="506" spans="1:2" ht="12.75">
      <c r="A506" s="102"/>
      <c r="B506" s="175"/>
    </row>
    <row r="507" spans="1:2" ht="12.75">
      <c r="A507" s="100"/>
      <c r="B507" s="174"/>
    </row>
    <row r="508" spans="1:2" ht="12.75">
      <c r="A508" s="97"/>
      <c r="B508" s="174"/>
    </row>
    <row r="509" spans="1:2" ht="12.75">
      <c r="A509" s="95"/>
      <c r="B509" s="172"/>
    </row>
    <row r="510" spans="1:2" ht="12.75">
      <c r="A510" s="97"/>
      <c r="B510" s="174"/>
    </row>
    <row r="511" spans="1:2" ht="12.75">
      <c r="A511" s="102"/>
      <c r="B511" s="175"/>
    </row>
    <row r="512" spans="1:2" ht="12.75">
      <c r="A512" s="100"/>
      <c r="B512" s="177"/>
    </row>
    <row r="513" spans="1:2" ht="12.75">
      <c r="A513" s="100"/>
      <c r="B513" s="177"/>
    </row>
    <row r="514" spans="1:2" ht="12.75">
      <c r="A514" s="95"/>
      <c r="B514" s="172"/>
    </row>
    <row r="516" ht="12.75">
      <c r="A516" s="100"/>
    </row>
    <row r="517" ht="12.75">
      <c r="A517" s="101"/>
    </row>
    <row r="518" spans="1:2" ht="12.75">
      <c r="A518" s="103"/>
      <c r="B518" s="178"/>
    </row>
    <row r="519" ht="12.75">
      <c r="B519" s="20"/>
    </row>
    <row r="520" spans="1:2" ht="12.75">
      <c r="A520" s="95"/>
      <c r="B520" s="176"/>
    </row>
    <row r="521" ht="12.75">
      <c r="A521" s="100"/>
    </row>
    <row r="522" ht="12.75">
      <c r="A522" s="101"/>
    </row>
    <row r="523" spans="1:2" ht="12.75">
      <c r="A523" s="94"/>
      <c r="B523" s="20"/>
    </row>
    <row r="524" spans="1:2" ht="12.75">
      <c r="A524" s="94"/>
      <c r="B524" s="20"/>
    </row>
    <row r="525" spans="1:2" ht="12.75">
      <c r="A525" s="95"/>
      <c r="B525" s="176"/>
    </row>
    <row r="526" ht="12.75">
      <c r="A526" s="100"/>
    </row>
    <row r="527" ht="12.75">
      <c r="A527" s="101"/>
    </row>
    <row r="528" spans="1:2" ht="12.75">
      <c r="A528" s="94"/>
      <c r="B528" s="20"/>
    </row>
    <row r="529" spans="1:2" ht="12.75">
      <c r="A529" s="94"/>
      <c r="B529" s="20"/>
    </row>
    <row r="530" spans="1:2" ht="12.75">
      <c r="A530" s="95"/>
      <c r="B530" s="176"/>
    </row>
    <row r="531" ht="12.75">
      <c r="A531" s="100"/>
    </row>
    <row r="532" ht="12.75">
      <c r="A532" s="101"/>
    </row>
    <row r="533" spans="1:2" ht="12.75">
      <c r="A533" s="94"/>
      <c r="B533" s="20"/>
    </row>
    <row r="534" ht="12.75">
      <c r="A534" s="101"/>
    </row>
    <row r="535" spans="1:2" ht="12.75">
      <c r="A535" s="95"/>
      <c r="B535" s="176"/>
    </row>
    <row r="536" ht="12.75">
      <c r="A536" s="101"/>
    </row>
    <row r="537" ht="12.75">
      <c r="A537" s="101"/>
    </row>
    <row r="538" spans="1:2" ht="12.75">
      <c r="A538" s="94"/>
      <c r="B538" s="20"/>
    </row>
    <row r="539" ht="12.75">
      <c r="A539" s="101"/>
    </row>
    <row r="540" ht="12.75">
      <c r="A540" s="101"/>
    </row>
    <row r="541" spans="1:2" ht="12.75">
      <c r="A541" s="94"/>
      <c r="B541" s="20"/>
    </row>
    <row r="542" ht="12.75">
      <c r="A542" s="101"/>
    </row>
    <row r="543" ht="12.75">
      <c r="A543" s="101"/>
    </row>
    <row r="544" spans="1:2" ht="12.75">
      <c r="A544" s="94"/>
      <c r="B544" s="20"/>
    </row>
    <row r="545" spans="1:2" ht="12.75">
      <c r="A545" s="94"/>
      <c r="B545" s="20"/>
    </row>
    <row r="546" spans="1:2" ht="12.75">
      <c r="A546" s="94"/>
      <c r="B546" s="20"/>
    </row>
    <row r="547" ht="12.75">
      <c r="A547" s="101"/>
    </row>
    <row r="548" ht="12.75">
      <c r="A548" s="101"/>
    </row>
    <row r="549" spans="1:2" ht="12.75">
      <c r="A549" s="94"/>
      <c r="B549" s="19"/>
    </row>
    <row r="550" ht="12.75">
      <c r="A550" s="101"/>
    </row>
    <row r="551" ht="12.75">
      <c r="A551" s="101"/>
    </row>
    <row r="552" spans="1:2" ht="12.75">
      <c r="A552" s="94"/>
      <c r="B552" s="20"/>
    </row>
    <row r="553" ht="12.75">
      <c r="A553" s="101"/>
    </row>
    <row r="554" ht="12.75">
      <c r="A554" s="101"/>
    </row>
    <row r="555" spans="1:2" ht="12.75">
      <c r="A555" s="94"/>
      <c r="B555" s="20"/>
    </row>
    <row r="556" ht="12.75">
      <c r="A556" s="101"/>
    </row>
    <row r="557" ht="12.75">
      <c r="A557" s="101"/>
    </row>
    <row r="558" spans="1:2" ht="12.75">
      <c r="A558" s="94"/>
      <c r="B558" s="20"/>
    </row>
    <row r="559" ht="12.75">
      <c r="A559" s="101"/>
    </row>
    <row r="560" ht="12.75">
      <c r="A560" s="101"/>
    </row>
    <row r="561" spans="1:2" ht="12.75">
      <c r="A561" s="94"/>
      <c r="B561" s="20"/>
    </row>
    <row r="562" ht="12.75">
      <c r="A562" s="101"/>
    </row>
    <row r="563" ht="12.75">
      <c r="A563" s="101"/>
    </row>
    <row r="564" spans="1:2" ht="12.75">
      <c r="A564" s="94"/>
      <c r="B564" s="20"/>
    </row>
    <row r="565" ht="12.75">
      <c r="A565" s="101"/>
    </row>
    <row r="566" ht="12.75">
      <c r="A566" s="101"/>
    </row>
    <row r="567" spans="1:2" ht="12.75">
      <c r="A567" s="94"/>
      <c r="B567" s="20"/>
    </row>
    <row r="568" ht="12.75">
      <c r="A568" s="101"/>
    </row>
    <row r="569" ht="12.75">
      <c r="A569" s="101"/>
    </row>
    <row r="570" spans="1:2" ht="12.75">
      <c r="A570" s="94"/>
      <c r="B570" s="20"/>
    </row>
    <row r="571" ht="12.75">
      <c r="A571" s="101"/>
    </row>
    <row r="572" ht="12.75">
      <c r="A572" s="101"/>
    </row>
    <row r="573" spans="1:2" ht="12.75">
      <c r="A573" s="94"/>
      <c r="B573" s="20"/>
    </row>
    <row r="574" ht="12.75">
      <c r="A574" s="101"/>
    </row>
    <row r="575" ht="12.75">
      <c r="A575" s="101"/>
    </row>
    <row r="576" spans="1:2" ht="12.75">
      <c r="A576" s="94"/>
      <c r="B576" s="20"/>
    </row>
    <row r="577" ht="12.75">
      <c r="B577" s="20"/>
    </row>
    <row r="578" ht="12.75">
      <c r="A578" s="101"/>
    </row>
    <row r="579" spans="1:2" ht="12.75">
      <c r="A579" s="94"/>
      <c r="B579" s="20"/>
    </row>
    <row r="580" spans="1:2" ht="12.75">
      <c r="A580" s="94"/>
      <c r="B580" s="20"/>
    </row>
    <row r="581" ht="12.75">
      <c r="A581" s="101"/>
    </row>
    <row r="582" spans="1:2" ht="12.75">
      <c r="A582" s="94"/>
      <c r="B582" s="20"/>
    </row>
    <row r="583" spans="1:2" ht="12.75">
      <c r="A583" s="94"/>
      <c r="B583" s="20"/>
    </row>
    <row r="584" spans="1:2" ht="12.75">
      <c r="A584" s="95"/>
      <c r="B584" s="176"/>
    </row>
    <row r="585" spans="1:2" ht="12.75">
      <c r="A585" s="94"/>
      <c r="B585" s="20"/>
    </row>
    <row r="586" ht="12.75">
      <c r="A586" s="101"/>
    </row>
    <row r="587" spans="1:2" ht="12.75">
      <c r="A587" s="101"/>
      <c r="B587" s="176"/>
    </row>
    <row r="588" spans="1:2" ht="12.75">
      <c r="A588" s="101"/>
      <c r="B588" s="176"/>
    </row>
    <row r="589" ht="12.75">
      <c r="A589" s="101"/>
    </row>
    <row r="590" spans="1:2" ht="12.75">
      <c r="A590" s="94"/>
      <c r="B590" s="20"/>
    </row>
    <row r="591" spans="1:2" ht="12.75">
      <c r="A591" s="101"/>
      <c r="B591" s="176"/>
    </row>
    <row r="592" ht="12.75">
      <c r="A592" s="101"/>
    </row>
    <row r="593" spans="1:2" ht="12.75">
      <c r="A593" s="94"/>
      <c r="B593" s="20"/>
    </row>
    <row r="594" spans="1:2" ht="12.75">
      <c r="A594" s="101"/>
      <c r="B594" s="176"/>
    </row>
    <row r="595" ht="12.75">
      <c r="A595" s="101"/>
    </row>
    <row r="596" spans="1:2" ht="12.75">
      <c r="A596" s="94"/>
      <c r="B596" s="20"/>
    </row>
    <row r="597" spans="1:2" ht="12.75">
      <c r="A597" s="101"/>
      <c r="B597" s="176"/>
    </row>
    <row r="598" ht="12.75">
      <c r="A598" s="101"/>
    </row>
    <row r="599" spans="1:2" ht="12.75">
      <c r="A599" s="94"/>
      <c r="B599" s="20"/>
    </row>
    <row r="600" ht="12.75">
      <c r="A600" s="101"/>
    </row>
    <row r="601" ht="12.75">
      <c r="A601" s="101"/>
    </row>
    <row r="602" spans="1:2" ht="12.75">
      <c r="A602" s="94"/>
      <c r="B602" s="20"/>
    </row>
    <row r="603" ht="12.75">
      <c r="A603" s="101"/>
    </row>
    <row r="604" ht="12.75">
      <c r="A604" s="101"/>
    </row>
    <row r="605" spans="1:2" ht="12.75">
      <c r="A605" s="94"/>
      <c r="B605" s="20"/>
    </row>
    <row r="606" ht="12.75">
      <c r="A606" s="101"/>
    </row>
    <row r="607" spans="1:2" ht="12.75">
      <c r="A607" s="101"/>
      <c r="B607" s="179"/>
    </row>
    <row r="608" spans="1:2" ht="12.75">
      <c r="A608" s="94"/>
      <c r="B608" s="20"/>
    </row>
    <row r="609" spans="1:2" ht="12.75">
      <c r="A609" s="94"/>
      <c r="B609" s="20"/>
    </row>
    <row r="610" spans="1:2" ht="12.75">
      <c r="A610" s="94"/>
      <c r="B610" s="20"/>
    </row>
    <row r="611" ht="12.75">
      <c r="A611" s="101"/>
    </row>
    <row r="612" ht="12.75">
      <c r="A612" s="101"/>
    </row>
    <row r="613" spans="1:2" ht="12.75">
      <c r="A613" s="94"/>
      <c r="B613" s="20"/>
    </row>
    <row r="614" ht="12.75">
      <c r="A614" s="101"/>
    </row>
    <row r="615" ht="12.75">
      <c r="A615" s="101"/>
    </row>
    <row r="616" spans="1:2" ht="12.75">
      <c r="A616" s="94"/>
      <c r="B616" s="20"/>
    </row>
    <row r="617" spans="1:2" ht="12.75">
      <c r="A617" s="94"/>
      <c r="B617" s="20"/>
    </row>
    <row r="618" spans="1:2" ht="12.75">
      <c r="A618" s="94"/>
      <c r="B618" s="20"/>
    </row>
    <row r="619" spans="1:2" ht="12.75">
      <c r="A619" s="94"/>
      <c r="B619" s="20"/>
    </row>
    <row r="620" spans="1:2" ht="12.75">
      <c r="A620" s="94"/>
      <c r="B620" s="20"/>
    </row>
    <row r="621" spans="1:2" ht="12.75">
      <c r="A621" s="94"/>
      <c r="B621" s="20"/>
    </row>
    <row r="622" ht="12.75">
      <c r="A622" s="101"/>
    </row>
    <row r="623" spans="1:2" ht="12.75">
      <c r="A623" s="101"/>
      <c r="B623" s="20"/>
    </row>
    <row r="624" spans="1:2" ht="12.75">
      <c r="A624" s="99"/>
      <c r="B624" s="20"/>
    </row>
    <row r="625" spans="1:2" ht="12.75">
      <c r="A625" s="94"/>
      <c r="B625" s="20"/>
    </row>
    <row r="626" spans="1:2" ht="12.75">
      <c r="A626" s="94"/>
      <c r="B626" s="20"/>
    </row>
    <row r="627" spans="1:2" ht="12.75">
      <c r="A627" s="94"/>
      <c r="B627" s="20"/>
    </row>
    <row r="628" spans="1:2" ht="12.75">
      <c r="A628" s="94"/>
      <c r="B628" s="20"/>
    </row>
    <row r="629" spans="1:2" ht="12.75">
      <c r="A629" s="94"/>
      <c r="B629" s="20"/>
    </row>
    <row r="630" ht="12.75">
      <c r="A630" s="101"/>
    </row>
    <row r="631" ht="12.75">
      <c r="A631" s="101"/>
    </row>
    <row r="632" spans="1:2" ht="12.75">
      <c r="A632" s="94"/>
      <c r="B632" s="20"/>
    </row>
    <row r="633" ht="12.75">
      <c r="B633" s="20"/>
    </row>
    <row r="634" spans="1:2" ht="12.75">
      <c r="A634" s="101"/>
      <c r="B634" s="20"/>
    </row>
    <row r="635" spans="1:2" ht="12.75">
      <c r="A635" s="94"/>
      <c r="B635" s="20"/>
    </row>
    <row r="636" spans="1:2" ht="12.75">
      <c r="A636" s="94"/>
      <c r="B636" s="20"/>
    </row>
    <row r="637" spans="1:2" ht="12.75">
      <c r="A637" s="101"/>
      <c r="B637" s="20"/>
    </row>
    <row r="638" spans="1:2" ht="12.75">
      <c r="A638" s="94"/>
      <c r="B638" s="20"/>
    </row>
    <row r="639" ht="12.75">
      <c r="B639" s="20"/>
    </row>
    <row r="640" spans="1:2" ht="12.75">
      <c r="A640" s="96"/>
      <c r="B640" s="176"/>
    </row>
    <row r="641" ht="12.75">
      <c r="B641" s="20"/>
    </row>
    <row r="642" spans="1:2" ht="12.75">
      <c r="A642" s="101"/>
      <c r="B642" s="176"/>
    </row>
    <row r="643" ht="12.75">
      <c r="A643" s="101"/>
    </row>
    <row r="644" ht="12.75">
      <c r="A644" s="101"/>
    </row>
    <row r="645" spans="1:2" ht="12.75">
      <c r="A645" s="94"/>
      <c r="B645" s="20"/>
    </row>
    <row r="646" spans="1:2" ht="12.75">
      <c r="A646" s="94"/>
      <c r="B646" s="20"/>
    </row>
    <row r="647" ht="12.75">
      <c r="A647" s="101"/>
    </row>
    <row r="648" ht="12.75">
      <c r="A648" s="101"/>
    </row>
    <row r="649" spans="1:2" ht="12.75">
      <c r="A649" s="94"/>
      <c r="B649" s="20"/>
    </row>
    <row r="650" spans="1:2" ht="12.75">
      <c r="A650" s="94"/>
      <c r="B650" s="20"/>
    </row>
    <row r="651" spans="1:2" ht="12.75">
      <c r="A651" s="94"/>
      <c r="B651" s="20"/>
    </row>
    <row r="652" spans="1:2" ht="12.75">
      <c r="A652" s="94"/>
      <c r="B652" s="20"/>
    </row>
    <row r="653" spans="1:2" ht="12.75">
      <c r="A653" s="94"/>
      <c r="B653" s="20"/>
    </row>
    <row r="654" ht="12.75">
      <c r="A654" s="101"/>
    </row>
    <row r="655" ht="12.75">
      <c r="A655" s="101"/>
    </row>
    <row r="656" spans="1:2" ht="12.75">
      <c r="A656" s="94"/>
      <c r="B656" s="20"/>
    </row>
    <row r="657" spans="1:2" ht="12.75">
      <c r="A657" s="94"/>
      <c r="B657" s="20"/>
    </row>
    <row r="658" spans="1:2" ht="12.75">
      <c r="A658" s="94"/>
      <c r="B658" s="20"/>
    </row>
    <row r="659" spans="1:2" ht="12.75">
      <c r="A659" s="94"/>
      <c r="B659" s="20"/>
    </row>
    <row r="660" spans="1:2" ht="12.75">
      <c r="A660" s="94"/>
      <c r="B660" s="20"/>
    </row>
    <row r="661" spans="1:2" ht="12.75">
      <c r="A661" s="95"/>
      <c r="B661" s="176"/>
    </row>
    <row r="662" spans="1:2" ht="12.75">
      <c r="A662" s="94"/>
      <c r="B662" s="20"/>
    </row>
    <row r="663" spans="1:2" ht="12.75">
      <c r="A663" s="101"/>
      <c r="B663" s="176"/>
    </row>
    <row r="664" ht="12.75">
      <c r="A664" s="101"/>
    </row>
    <row r="665" ht="12.75">
      <c r="A665" s="101"/>
    </row>
    <row r="666" spans="1:2" ht="12.75">
      <c r="A666" s="94"/>
      <c r="B666" s="20"/>
    </row>
    <row r="667" spans="1:2" ht="12.75">
      <c r="A667" s="94"/>
      <c r="B667" s="20"/>
    </row>
    <row r="668" ht="12.75">
      <c r="A668" s="101"/>
    </row>
    <row r="669" spans="1:2" ht="12.75">
      <c r="A669" s="94"/>
      <c r="B669" s="20"/>
    </row>
    <row r="670" ht="12.75">
      <c r="A670" s="101"/>
    </row>
    <row r="671" ht="12.75">
      <c r="A671" s="101"/>
    </row>
    <row r="672" spans="1:2" ht="12.75">
      <c r="A672" s="94"/>
      <c r="B672" s="20"/>
    </row>
    <row r="673" spans="1:2" ht="12.75">
      <c r="A673" s="94"/>
      <c r="B673" s="20"/>
    </row>
    <row r="674" ht="12.75">
      <c r="A674" s="101"/>
    </row>
    <row r="675" ht="12.75">
      <c r="A675" s="101"/>
    </row>
    <row r="676" spans="1:2" ht="12.75">
      <c r="A676" s="94"/>
      <c r="B676" s="20"/>
    </row>
    <row r="677" ht="12.75">
      <c r="A677" s="100"/>
    </row>
    <row r="679" spans="1:2" ht="12.75">
      <c r="A679" s="95"/>
      <c r="B679" s="176"/>
    </row>
    <row r="681" spans="1:2" ht="12.75">
      <c r="A681" s="95"/>
      <c r="B681" s="172"/>
    </row>
    <row r="684" spans="1:2" ht="12.75">
      <c r="A684" s="98"/>
      <c r="B684" s="172"/>
    </row>
    <row r="686" spans="1:2" ht="12.75">
      <c r="A686" s="98"/>
      <c r="B686" s="172"/>
    </row>
    <row r="688" spans="1:2" ht="12.75">
      <c r="A688" s="96"/>
      <c r="B688" s="173"/>
    </row>
    <row r="689" spans="1:2" ht="12.75">
      <c r="A689" s="97"/>
      <c r="B689" s="174"/>
    </row>
    <row r="691" spans="1:2" ht="12.75">
      <c r="A691" s="95"/>
      <c r="B691" s="172"/>
    </row>
    <row r="693" spans="1:2" ht="12.75">
      <c r="A693" s="95"/>
      <c r="B693" s="172"/>
    </row>
    <row r="695" spans="1:2" ht="12.75">
      <c r="A695" s="96"/>
      <c r="B695" s="173"/>
    </row>
    <row r="696" spans="1:2" ht="12.75">
      <c r="A696" s="97"/>
      <c r="B696" s="174"/>
    </row>
    <row r="698" spans="1:2" ht="12.75">
      <c r="A698" s="95"/>
      <c r="B698" s="172"/>
    </row>
    <row r="700" spans="1:2" ht="12.75">
      <c r="A700" s="95"/>
      <c r="B700" s="172"/>
    </row>
    <row r="702" spans="1:2" ht="12.75">
      <c r="A702" s="96"/>
      <c r="B702" s="173"/>
    </row>
    <row r="703" spans="1:2" ht="12.75">
      <c r="A703" s="97"/>
      <c r="B703" s="174"/>
    </row>
    <row r="705" spans="1:2" ht="12.75">
      <c r="A705" s="95"/>
      <c r="B705" s="172"/>
    </row>
    <row r="707" spans="1:2" ht="12.75">
      <c r="A707" s="95"/>
      <c r="B707" s="172"/>
    </row>
    <row r="709" spans="1:2" ht="12.75">
      <c r="A709" s="96"/>
      <c r="B709" s="173"/>
    </row>
    <row r="710" spans="1:2" ht="12.75">
      <c r="A710" s="97"/>
      <c r="B710" s="174"/>
    </row>
    <row r="711" spans="1:2" ht="12.75">
      <c r="A711" s="97"/>
      <c r="B711" s="174"/>
    </row>
    <row r="712" spans="1:2" ht="12.75">
      <c r="A712" s="97"/>
      <c r="B712" s="174"/>
    </row>
    <row r="713" spans="1:2" ht="12.75">
      <c r="A713" s="97"/>
      <c r="B713" s="174"/>
    </row>
    <row r="714" spans="1:2" ht="12.75">
      <c r="A714" s="97"/>
      <c r="B714" s="174"/>
    </row>
    <row r="716" spans="1:2" ht="12.75">
      <c r="A716" s="95"/>
      <c r="B716" s="172"/>
    </row>
    <row r="718" spans="1:2" ht="12.75">
      <c r="A718" s="95"/>
      <c r="B718" s="172"/>
    </row>
    <row r="720" spans="1:2" ht="12.75">
      <c r="A720" s="96"/>
      <c r="B720" s="173"/>
    </row>
    <row r="721" spans="1:2" ht="12.75">
      <c r="A721" s="97"/>
      <c r="B721" s="174"/>
    </row>
    <row r="722" spans="1:2" ht="12.75">
      <c r="A722" s="97"/>
      <c r="B722" s="174"/>
    </row>
    <row r="724" spans="1:2" ht="12.75">
      <c r="A724" s="95"/>
      <c r="B724" s="172"/>
    </row>
    <row r="726" spans="1:2" ht="12.75">
      <c r="A726" s="95"/>
      <c r="B726" s="172"/>
    </row>
    <row r="728" spans="1:2" ht="12.75">
      <c r="A728" s="96"/>
      <c r="B728" s="173"/>
    </row>
    <row r="729" spans="1:2" ht="12.75">
      <c r="A729" s="97"/>
      <c r="B729" s="174"/>
    </row>
    <row r="730" spans="1:2" ht="12.75">
      <c r="A730" s="97"/>
      <c r="B730" s="174"/>
    </row>
    <row r="732" spans="1:2" ht="12.75">
      <c r="A732" s="95"/>
      <c r="B732" s="172"/>
    </row>
    <row r="734" spans="1:2" ht="12.75">
      <c r="A734" s="95"/>
      <c r="B734" s="172"/>
    </row>
    <row r="736" spans="1:2" ht="12.75">
      <c r="A736" s="96"/>
      <c r="B736" s="173"/>
    </row>
    <row r="737" spans="1:2" ht="12.75">
      <c r="A737" s="97"/>
      <c r="B737" s="174"/>
    </row>
    <row r="738" spans="1:2" ht="12.75">
      <c r="A738" s="97"/>
      <c r="B738" s="174"/>
    </row>
    <row r="739" spans="1:2" ht="12.75">
      <c r="A739" s="97"/>
      <c r="B739" s="174"/>
    </row>
    <row r="740" spans="1:2" ht="12.75">
      <c r="A740" s="97"/>
      <c r="B740" s="174"/>
    </row>
    <row r="741" spans="1:2" ht="12.75">
      <c r="A741" s="97"/>
      <c r="B741" s="174"/>
    </row>
    <row r="742" spans="1:2" ht="12.75">
      <c r="A742" s="97"/>
      <c r="B742" s="174"/>
    </row>
    <row r="743" spans="1:2" ht="12.75">
      <c r="A743" s="97"/>
      <c r="B743" s="174"/>
    </row>
    <row r="744" spans="1:2" ht="12.75">
      <c r="A744" s="97"/>
      <c r="B744" s="174"/>
    </row>
    <row r="745" spans="1:2" ht="12.75">
      <c r="A745" s="97"/>
      <c r="B745" s="174"/>
    </row>
    <row r="746" spans="1:2" ht="12.75">
      <c r="A746" s="97"/>
      <c r="B746" s="174"/>
    </row>
    <row r="748" spans="1:2" ht="12.75">
      <c r="A748" s="95"/>
      <c r="B748" s="172"/>
    </row>
    <row r="750" spans="1:2" ht="12.75">
      <c r="A750" s="95"/>
      <c r="B750" s="172"/>
    </row>
    <row r="752" spans="1:2" ht="12.75">
      <c r="A752" s="96"/>
      <c r="B752" s="173"/>
    </row>
    <row r="753" spans="1:2" ht="12.75">
      <c r="A753" s="97"/>
      <c r="B753" s="174"/>
    </row>
    <row r="754" spans="1:2" ht="12.75">
      <c r="A754" s="97"/>
      <c r="B754" s="174"/>
    </row>
    <row r="755" spans="1:2" ht="12.75">
      <c r="A755" s="97"/>
      <c r="B755" s="174"/>
    </row>
    <row r="756" spans="1:2" ht="12.75">
      <c r="A756" s="97"/>
      <c r="B756" s="174"/>
    </row>
    <row r="757" spans="1:2" ht="12.75">
      <c r="A757" s="97"/>
      <c r="B757" s="174"/>
    </row>
    <row r="758" spans="1:2" ht="12.75">
      <c r="A758" s="97"/>
      <c r="B758" s="174"/>
    </row>
    <row r="760" spans="1:2" ht="12.75">
      <c r="A760" s="95"/>
      <c r="B760" s="172"/>
    </row>
    <row r="762" spans="1:2" ht="12.75">
      <c r="A762" s="95"/>
      <c r="B762" s="172"/>
    </row>
    <row r="764" spans="1:2" ht="12.75">
      <c r="A764" s="96"/>
      <c r="B764" s="173"/>
    </row>
    <row r="765" spans="1:2" ht="12.75">
      <c r="A765" s="97"/>
      <c r="B765" s="174"/>
    </row>
    <row r="766" spans="1:2" ht="12.75">
      <c r="A766" s="97"/>
      <c r="B766" s="174"/>
    </row>
    <row r="767" spans="1:2" ht="12.75">
      <c r="A767" s="97"/>
      <c r="B767" s="174"/>
    </row>
    <row r="770" spans="1:2" ht="12.75">
      <c r="A770" s="95"/>
      <c r="B770" s="172"/>
    </row>
    <row r="772" spans="1:2" ht="12.75">
      <c r="A772" s="95"/>
      <c r="B772" s="172"/>
    </row>
    <row r="774" spans="1:2" ht="12.75">
      <c r="A774" s="96"/>
      <c r="B774" s="173"/>
    </row>
    <row r="775" spans="1:2" ht="12.75">
      <c r="A775" s="97"/>
      <c r="B775" s="174"/>
    </row>
    <row r="777" spans="1:2" ht="12.75">
      <c r="A777" s="95"/>
      <c r="B777" s="172"/>
    </row>
    <row r="779" spans="1:2" ht="12.75">
      <c r="A779" s="95"/>
      <c r="B779" s="172"/>
    </row>
    <row r="781" spans="1:2" ht="12.75">
      <c r="A781" s="96"/>
      <c r="B781" s="173"/>
    </row>
    <row r="782" spans="1:2" ht="12.75">
      <c r="A782" s="97"/>
      <c r="B782" s="174"/>
    </row>
    <row r="783" spans="1:2" ht="12.75">
      <c r="A783" s="97"/>
      <c r="B783" s="174"/>
    </row>
    <row r="785" spans="1:2" ht="12.75">
      <c r="A785" s="95"/>
      <c r="B785" s="172"/>
    </row>
    <row r="787" spans="1:2" ht="12.75">
      <c r="A787" s="95"/>
      <c r="B787" s="172"/>
    </row>
    <row r="789" spans="1:2" ht="12.75">
      <c r="A789" s="96"/>
      <c r="B789" s="173"/>
    </row>
    <row r="790" spans="1:2" ht="12.75">
      <c r="A790" s="97"/>
      <c r="B790" s="174"/>
    </row>
    <row r="791" spans="1:2" ht="12.75">
      <c r="A791" s="97"/>
      <c r="B791" s="174"/>
    </row>
    <row r="792" spans="1:2" ht="12.75">
      <c r="A792" s="97"/>
      <c r="B792" s="174"/>
    </row>
    <row r="793" spans="1:2" ht="12.75">
      <c r="A793" s="97"/>
      <c r="B793" s="174"/>
    </row>
    <row r="794" spans="1:2" ht="12.75">
      <c r="A794" s="97"/>
      <c r="B794" s="174"/>
    </row>
    <row r="795" spans="1:2" ht="12.75">
      <c r="A795" s="97"/>
      <c r="B795" s="174"/>
    </row>
    <row r="796" spans="1:2" ht="12.75">
      <c r="A796" s="97"/>
      <c r="B796" s="174"/>
    </row>
    <row r="797" spans="1:2" ht="12.75">
      <c r="A797" s="97"/>
      <c r="B797" s="174"/>
    </row>
    <row r="798" spans="1:2" ht="12.75">
      <c r="A798" s="97"/>
      <c r="B798" s="174"/>
    </row>
    <row r="799" spans="1:2" ht="12.75">
      <c r="A799" s="97"/>
      <c r="B799" s="174"/>
    </row>
    <row r="800" spans="1:2" ht="12.75">
      <c r="A800" s="97"/>
      <c r="B800" s="174"/>
    </row>
    <row r="803" spans="1:2" ht="12.75">
      <c r="A803" s="95"/>
      <c r="B803" s="172"/>
    </row>
    <row r="805" spans="1:2" ht="12.75">
      <c r="A805" s="95"/>
      <c r="B805" s="172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31496062992125984" footer="0.31496062992125984"/>
  <pageSetup firstPageNumber="590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mfkor</cp:lastModifiedBy>
  <cp:lastPrinted>2016-05-06T09:04:15Z</cp:lastPrinted>
  <dcterms:created xsi:type="dcterms:W3CDTF">2001-11-29T15:00:47Z</dcterms:created>
  <dcterms:modified xsi:type="dcterms:W3CDTF">2016-05-06T09:05:22Z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6CERP-Izvršenje financijskog plana za 2015..xls</vt:lpwstr>
  </property>
</Properties>
</file>